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015" windowHeight="8850" tabRatio="741" activeTab="3"/>
  </bookViews>
  <sheets>
    <sheet name="Instructions" sheetId="1" r:id="rId1"/>
    <sheet name="Votive Order Form" sheetId="2" r:id="rId2"/>
    <sheet name="Votive Tally Sheet" sheetId="3" r:id="rId3"/>
    <sheet name="Jar Order Form" sheetId="4" r:id="rId4"/>
    <sheet name="Bubble Jar Tally Sheet" sheetId="5" r:id="rId5"/>
    <sheet name="HS Tally Sheet" sheetId="6" r:id="rId6"/>
  </sheets>
  <definedNames/>
  <calcPr fullCalcOnLoad="1"/>
</workbook>
</file>

<file path=xl/sharedStrings.xml><?xml version="1.0" encoding="utf-8"?>
<sst xmlns="http://schemas.openxmlformats.org/spreadsheetml/2006/main" count="222" uniqueCount="152">
  <si>
    <t>Total Quantity Ordered</t>
  </si>
  <si>
    <t>Tally Sheet Votives:</t>
  </si>
  <si>
    <t>N0610 Unscented White</t>
  </si>
  <si>
    <t>9 White (Floral Citronella)</t>
  </si>
  <si>
    <t>10 White (Gardenia)</t>
  </si>
  <si>
    <t>11 Ivory (Vanilla)</t>
  </si>
  <si>
    <t>15 Colonial Yellow (Pineapple)</t>
  </si>
  <si>
    <t>16 Colonial Yellow (Pear)</t>
  </si>
  <si>
    <t>23 Cranberry (Cranberry)</t>
  </si>
  <si>
    <t>28 Mulberry (Raspberry)</t>
  </si>
  <si>
    <t>33 Orange (Orange Sherbet)</t>
  </si>
  <si>
    <t>36 Harvest Sunset (Mulled Cider)</t>
  </si>
  <si>
    <t>37 Mauve (Spiced Plum)</t>
  </si>
  <si>
    <t>40 Pumpkin (Pumpkin Spice)</t>
  </si>
  <si>
    <t>41 Beige (Gingerbread)</t>
  </si>
  <si>
    <t>43 Peach (Summer Peach)</t>
  </si>
  <si>
    <t>50 Evergreen (Balsam Pine)</t>
  </si>
  <si>
    <t>51 Arbor Green (Green Apple)</t>
  </si>
  <si>
    <t>52 Mint (Honeydew)</t>
  </si>
  <si>
    <t>53 Colonial Green (Bayberry)</t>
  </si>
  <si>
    <t>59 Jade (Eucalyptus)</t>
  </si>
  <si>
    <t>62 Navy (Blueberry)</t>
  </si>
  <si>
    <t>64 Royal Blue (Ocean Mist)</t>
  </si>
  <si>
    <t>65 Sky Blue (Sky)</t>
  </si>
  <si>
    <t>71 Purple (Grape)</t>
  </si>
  <si>
    <t>82 Black (Black Cherry)</t>
  </si>
  <si>
    <t>91 Light Green (Lemongrass)</t>
  </si>
  <si>
    <t>96 Breakwater Blue (Bergamot)</t>
  </si>
  <si>
    <t>97 Pink (Spring Blossom)</t>
  </si>
  <si>
    <t>541 Aqua (Summer Showers)</t>
  </si>
  <si>
    <t>581 Lt. Peach (Peach Passion)</t>
  </si>
  <si>
    <t>761 Yellow (Mellow Mango)</t>
  </si>
  <si>
    <t>771 Pink (Raspberry Rapture)</t>
  </si>
  <si>
    <t>781 Br. Green (Marvelous Melon)</t>
  </si>
  <si>
    <t>Fundraiser for:</t>
  </si>
  <si>
    <t>Type in total quantity for each scent above</t>
  </si>
  <si>
    <t>Total Of Orders</t>
  </si>
  <si>
    <t>Write up boxes as guest order</t>
  </si>
  <si>
    <t>Write up boxes as hostess order</t>
  </si>
  <si>
    <t>Total Due Organization</t>
  </si>
  <si>
    <t>Type in total quantity for each scent above-please be sure to have an even quantity total</t>
  </si>
  <si>
    <t>Date:</t>
  </si>
  <si>
    <t>Mulberry (Mulberry)</t>
  </si>
  <si>
    <t>Orange Sherbet (Orange)</t>
  </si>
  <si>
    <t>Crème Caramel (Caramel)</t>
  </si>
  <si>
    <r>
      <t xml:space="preserve">Pineapple   </t>
    </r>
    <r>
      <rPr>
        <sz val="10"/>
        <rFont val="Arial"/>
        <family val="2"/>
      </rPr>
      <t>(Yellow)</t>
    </r>
  </si>
  <si>
    <t>Spiced Vanilla (Ivory)</t>
  </si>
  <si>
    <t>Tally Sheet Bubble Jars:</t>
  </si>
  <si>
    <t>Price per box of 6</t>
  </si>
  <si>
    <t>Total Compensatable Sales</t>
  </si>
  <si>
    <t>Total Hostess Credit</t>
  </si>
  <si>
    <t xml:space="preserve">Note: there may be a slight difference in the hostess credit and total due organization. </t>
  </si>
  <si>
    <t>It depends on whether or not you have to round</t>
  </si>
  <si>
    <t>Tally Sheet Home Scentiments:</t>
  </si>
  <si>
    <t>Price per 14 oz. Jar:</t>
  </si>
  <si>
    <t>Price per 7 oz. Jar:</t>
  </si>
  <si>
    <t>Total 14 oz Quantity Ordered</t>
  </si>
  <si>
    <t>Total 7oz  quantity ordered</t>
  </si>
  <si>
    <t>Write up 14 oz as guest order</t>
  </si>
  <si>
    <t>Write up 7 oz as guest order</t>
  </si>
  <si>
    <t>Write up 14 oz as hostess order</t>
  </si>
  <si>
    <t>Write up 7 oz as hostess order</t>
  </si>
  <si>
    <t>Granny Smith Green/Apple Strudel</t>
  </si>
  <si>
    <t>Plum/Plum Pudding</t>
  </si>
  <si>
    <t>Chocolate/Chocolate-Chocolate</t>
  </si>
  <si>
    <t>Yellow/Lemon Souffle</t>
  </si>
  <si>
    <t>Cream/Coconut Cream</t>
  </si>
  <si>
    <t>Toasted Spice/Carrot Cake</t>
  </si>
  <si>
    <t>14 oz Jars</t>
  </si>
  <si>
    <t>7 Oz Jars</t>
  </si>
  <si>
    <t>Cinnamon Stick (Warm Brown)</t>
  </si>
  <si>
    <t>Pumpkin Spice (Pumpkin)</t>
  </si>
  <si>
    <t>39 Ivory (Holiday Spices)</t>
  </si>
  <si>
    <t>80 Warm Brown (Cinn. Sticks)</t>
  </si>
  <si>
    <t>74 Toasted Gold (Winter Spice)</t>
  </si>
  <si>
    <t>90 Ribbon Red (Spiced Cookies)</t>
  </si>
  <si>
    <t>92 Damson (Sugar Plum)</t>
  </si>
  <si>
    <t>Jar Candle Fund Raiser</t>
  </si>
  <si>
    <t xml:space="preserve">Please make checks payable to: _______________               </t>
  </si>
  <si>
    <t>Help Support_____________________________________ by purchasing Re-usable Premium Candle Jars. Great for gifts!</t>
  </si>
  <si>
    <t>Mix &amp; Match!                     Great Gifts!</t>
  </si>
  <si>
    <t>1 Jar</t>
  </si>
  <si>
    <t>$</t>
  </si>
  <si>
    <t>$_____ each includes applicable shipping &amp; sales tax, with $_____ going directly back to the organization.</t>
  </si>
  <si>
    <t>2 Jars</t>
  </si>
  <si>
    <t>3 Jars</t>
  </si>
  <si>
    <t>100% Satisfaction Guaranteed!</t>
  </si>
  <si>
    <t>4 Jars</t>
  </si>
  <si>
    <t>Name</t>
  </si>
  <si>
    <t>Address</t>
  </si>
  <si>
    <t>Phone</t>
  </si>
  <si>
    <t>Total No.                    of Jars</t>
  </si>
  <si>
    <t>Total $$   Balance Due</t>
  </si>
  <si>
    <t>Always burn candles in an appropriate holder. Do not leave burning candles unattended. Burn 4 hours at a time for proper burning.</t>
  </si>
  <si>
    <t>2001 Votive Candle FundRaiser</t>
  </si>
  <si>
    <t xml:space="preserve">Please make checks payable to:             </t>
  </si>
  <si>
    <t>Thank you for supporting __________________________ with your purchase of quality, long-burning votives from Colonial Candle of Cape Cod! Candles are sold in quantites of 6 per box (all the same scent per box).</t>
  </si>
  <si>
    <t>$____ per box of 6</t>
  </si>
  <si>
    <t xml:space="preserve">1 box    </t>
  </si>
  <si>
    <t>2 boxes</t>
  </si>
  <si>
    <t>Cost per box is $__________.</t>
  </si>
  <si>
    <t>3 boxes</t>
  </si>
  <si>
    <t>4 boxes</t>
  </si>
  <si>
    <t>No610 Unscented White</t>
  </si>
  <si>
    <t>Total # of Items</t>
  </si>
  <si>
    <t>Example: Jane Smith</t>
  </si>
  <si>
    <t xml:space="preserve">111 State Street </t>
  </si>
  <si>
    <t>111-2222</t>
  </si>
  <si>
    <t>$______</t>
  </si>
  <si>
    <r>
      <t xml:space="preserve">Gardenia </t>
    </r>
    <r>
      <rPr>
        <sz val="9"/>
        <rFont val="Arial"/>
        <family val="2"/>
      </rPr>
      <t>(White)</t>
    </r>
  </si>
  <si>
    <r>
      <t xml:space="preserve">Vanilla </t>
    </r>
    <r>
      <rPr>
        <sz val="9"/>
        <rFont val="Arial"/>
        <family val="2"/>
      </rPr>
      <t>(Ivory)</t>
    </r>
  </si>
  <si>
    <r>
      <t xml:space="preserve">Pear       </t>
    </r>
    <r>
      <rPr>
        <sz val="9"/>
        <rFont val="Arial"/>
        <family val="2"/>
      </rPr>
      <t xml:space="preserve"> (Colonial Yellow)</t>
    </r>
  </si>
  <si>
    <t>Type in total quantity for each scent above; 20 is minimum to sell for $200+ show.</t>
  </si>
  <si>
    <t>Amount you are charging</t>
  </si>
  <si>
    <t>Total Cash from Orders</t>
  </si>
  <si>
    <t>Sales Tax %</t>
  </si>
  <si>
    <t>Retail Price Per Jar</t>
  </si>
  <si>
    <t>Compensatable Sales</t>
  </si>
  <si>
    <t>Hostess Credit</t>
  </si>
  <si>
    <t>Write up as guest order</t>
  </si>
  <si>
    <t>Tax</t>
  </si>
  <si>
    <t>Shipping</t>
  </si>
  <si>
    <t>Write up as hostess order</t>
  </si>
  <si>
    <t>Total Hostess purchase</t>
  </si>
  <si>
    <t>Personal Bonus Amount</t>
  </si>
  <si>
    <t>Personal Bonus 50%</t>
  </si>
  <si>
    <t>Hostess Shipping</t>
  </si>
  <si>
    <t>Hostess Tax</t>
  </si>
  <si>
    <t>25% minimum profit</t>
  </si>
  <si>
    <t>Out of pocket Expense</t>
  </si>
  <si>
    <t>Net Profit</t>
  </si>
  <si>
    <t>The area that gets the most complicated is the hostess order section, since we all have different ways in which tax is applied.</t>
  </si>
  <si>
    <t>This for is for tax on the retail amount of hostess credit and shipping.There is no tax on personal bonus</t>
  </si>
  <si>
    <t>Put the total quantity of each scent in the tally section near the top of the tally sheet form</t>
  </si>
  <si>
    <t>If you want to save individual worksheets for each fundraiser you do, use the save as feature.</t>
  </si>
  <si>
    <t>If you do not want to save individual worksheets for each fundraiser, enter you final numbers and print.  Don’t worry about saving.</t>
  </si>
  <si>
    <t>Total Guest</t>
  </si>
  <si>
    <t>Cash Remaining</t>
  </si>
  <si>
    <t>Total Due Organization (20% orders*retail)</t>
  </si>
  <si>
    <t>Enter the sales tax for your area in cell J12</t>
  </si>
  <si>
    <t>Enter the amount you are charging in cell H12</t>
  </si>
  <si>
    <t>Jars per order form</t>
  </si>
  <si>
    <t># Forms</t>
  </si>
  <si>
    <t>Total Due from Hostess</t>
  </si>
  <si>
    <t>Order Summary</t>
  </si>
  <si>
    <t>Hostess Total</t>
  </si>
  <si>
    <t>Total Purchases</t>
  </si>
  <si>
    <t>P.B.</t>
  </si>
  <si>
    <t>Total Due</t>
  </si>
  <si>
    <t>Still to fix:</t>
  </si>
  <si>
    <t>Total Due from Hostess to allow for credit possibly being more than hostess orders</t>
  </si>
  <si>
    <t>Order Summary Section to deal w/ tax on p.b. correctly.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</si>
</sst>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 Narrow"/>
      <family val="2"/>
    </font>
    <font>
      <sz val="22"/>
      <name val="Britannic Bold"/>
      <family val="2"/>
    </font>
    <font>
      <sz val="22"/>
      <name val="Arial"/>
      <family val="0"/>
    </font>
    <font>
      <b/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1"/>
      <color indexed="9"/>
      <name val="Arial"/>
      <family val="2"/>
    </font>
    <font>
      <b/>
      <sz val="24"/>
      <name val="Cornerstone"/>
      <family val="0"/>
    </font>
    <font>
      <sz val="24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>
        <color indexed="22"/>
      </bottom>
    </border>
    <border>
      <left style="medium">
        <color indexed="12"/>
      </left>
      <right style="medium">
        <color indexed="12"/>
      </right>
      <top style="thin">
        <color indexed="22"/>
      </top>
      <bottom style="medium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2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22"/>
      </bottom>
    </border>
    <border>
      <left style="medium">
        <color indexed="12"/>
      </left>
      <right>
        <color indexed="63"/>
      </right>
      <top style="thin">
        <color indexed="2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2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 horizontal="left" textRotation="65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>
      <alignment horizontal="center" textRotation="65" wrapText="1"/>
    </xf>
    <xf numFmtId="0" fontId="0" fillId="0" borderId="1" xfId="0" applyFont="1" applyBorder="1" applyAlignment="1">
      <alignment horizontal="left" textRotation="65" wrapText="1"/>
    </xf>
    <xf numFmtId="0" fontId="0" fillId="0" borderId="2" xfId="0" applyFont="1" applyBorder="1" applyAlignment="1">
      <alignment horizontal="left" textRotation="65"/>
    </xf>
    <xf numFmtId="0" fontId="0" fillId="0" borderId="1" xfId="0" applyFont="1" applyBorder="1" applyAlignment="1">
      <alignment horizontal="left" textRotation="65"/>
    </xf>
    <xf numFmtId="0" fontId="0" fillId="0" borderId="3" xfId="0" applyBorder="1" applyAlignment="1">
      <alignment/>
    </xf>
    <xf numFmtId="0" fontId="4" fillId="0" borderId="0" xfId="0" applyFont="1" applyAlignment="1">
      <alignment horizontal="left"/>
    </xf>
    <xf numFmtId="44" fontId="1" fillId="0" borderId="3" xfId="0" applyNumberFormat="1" applyFont="1" applyBorder="1" applyAlignment="1">
      <alignment horizontal="right"/>
    </xf>
    <xf numFmtId="0" fontId="5" fillId="2" borderId="4" xfId="0" applyFont="1" applyFill="1" applyBorder="1" applyAlignment="1">
      <alignment horizontal="center" textRotation="65" wrapText="1"/>
    </xf>
    <xf numFmtId="0" fontId="1" fillId="3" borderId="4" xfId="0" applyFont="1" applyFill="1" applyBorder="1" applyAlignment="1">
      <alignment horizontal="center" textRotation="65" wrapText="1"/>
    </xf>
    <xf numFmtId="0" fontId="1" fillId="4" borderId="4" xfId="0" applyFont="1" applyFill="1" applyBorder="1" applyAlignment="1">
      <alignment horizontal="center" textRotation="65" wrapText="1"/>
    </xf>
    <xf numFmtId="0" fontId="1" fillId="5" borderId="4" xfId="0" applyFont="1" applyFill="1" applyBorder="1" applyAlignment="1">
      <alignment horizontal="center" textRotation="65" wrapText="1"/>
    </xf>
    <xf numFmtId="0" fontId="1" fillId="6" borderId="4" xfId="0" applyFont="1" applyFill="1" applyBorder="1" applyAlignment="1">
      <alignment horizontal="center" textRotation="65" wrapText="1"/>
    </xf>
    <xf numFmtId="0" fontId="6" fillId="0" borderId="3" xfId="0" applyFont="1" applyBorder="1" applyAlignment="1">
      <alignment/>
    </xf>
    <xf numFmtId="0" fontId="0" fillId="0" borderId="0" xfId="0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0" xfId="0" applyAlignment="1">
      <alignment textRotation="65" wrapText="1"/>
    </xf>
    <xf numFmtId="0" fontId="0" fillId="0" borderId="0" xfId="0" applyAlignment="1">
      <alignment horizontal="right" textRotation="65" wrapText="1"/>
    </xf>
    <xf numFmtId="0" fontId="8" fillId="0" borderId="3" xfId="17" applyNumberFormat="1" applyFont="1" applyBorder="1" applyAlignment="1">
      <alignment horizontal="right"/>
    </xf>
    <xf numFmtId="0" fontId="8" fillId="0" borderId="3" xfId="0" applyNumberFormat="1" applyFont="1" applyBorder="1" applyAlignment="1">
      <alignment horizontal="right"/>
    </xf>
    <xf numFmtId="0" fontId="9" fillId="7" borderId="4" xfId="19" applyFont="1" applyFill="1" applyBorder="1" applyAlignment="1">
      <alignment horizontal="center" textRotation="65" wrapText="1"/>
      <protection/>
    </xf>
    <xf numFmtId="0" fontId="9" fillId="8" borderId="4" xfId="19" applyFont="1" applyFill="1" applyBorder="1" applyAlignment="1">
      <alignment horizontal="center" textRotation="65" wrapText="1"/>
      <protection/>
    </xf>
    <xf numFmtId="0" fontId="4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5" fillId="0" borderId="4" xfId="0" applyFont="1" applyFill="1" applyBorder="1" applyAlignment="1">
      <alignment horizontal="center" textRotation="65" wrapText="1"/>
    </xf>
    <xf numFmtId="0" fontId="1" fillId="0" borderId="7" xfId="0" applyFont="1" applyBorder="1" applyAlignment="1">
      <alignment horizontal="center" wrapText="1"/>
    </xf>
    <xf numFmtId="0" fontId="0" fillId="0" borderId="3" xfId="0" applyFont="1" applyBorder="1" applyAlignment="1">
      <alignment horizontal="left" textRotation="65" wrapText="1"/>
    </xf>
    <xf numFmtId="44" fontId="0" fillId="0" borderId="8" xfId="17" applyFont="1" applyBorder="1" applyAlignment="1">
      <alignment/>
    </xf>
    <xf numFmtId="0" fontId="1" fillId="0" borderId="8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Fill="1" applyBorder="1" applyAlignment="1">
      <alignment/>
    </xf>
    <xf numFmtId="0" fontId="0" fillId="7" borderId="4" xfId="19" applyFill="1" applyBorder="1">
      <alignment/>
      <protection/>
    </xf>
    <xf numFmtId="0" fontId="0" fillId="8" borderId="4" xfId="19" applyFill="1" applyBorder="1">
      <alignment/>
      <protection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ont="1" applyFill="1" applyBorder="1" applyAlignment="1">
      <alignment/>
    </xf>
    <xf numFmtId="44" fontId="0" fillId="6" borderId="3" xfId="17" applyFill="1" applyBorder="1" applyAlignment="1">
      <alignment/>
    </xf>
    <xf numFmtId="0" fontId="0" fillId="0" borderId="8" xfId="0" applyBorder="1" applyAlignment="1">
      <alignment/>
    </xf>
    <xf numFmtId="0" fontId="16" fillId="0" borderId="9" xfId="0" applyFont="1" applyBorder="1" applyAlignment="1">
      <alignment horizontal="left" vertical="top"/>
    </xf>
    <xf numFmtId="0" fontId="17" fillId="0" borderId="9" xfId="0" applyFont="1" applyBorder="1" applyAlignment="1">
      <alignment/>
    </xf>
    <xf numFmtId="0" fontId="17" fillId="0" borderId="9" xfId="0" applyFont="1" applyBorder="1" applyAlignment="1">
      <alignment horizontal="center"/>
    </xf>
    <xf numFmtId="44" fontId="0" fillId="0" borderId="0" xfId="17" applyAlignment="1">
      <alignment/>
    </xf>
    <xf numFmtId="0" fontId="19" fillId="0" borderId="6" xfId="0" applyFont="1" applyBorder="1" applyAlignment="1">
      <alignment horizontal="center"/>
    </xf>
    <xf numFmtId="8" fontId="19" fillId="0" borderId="8" xfId="17" applyNumberFormat="1" applyFont="1" applyBorder="1" applyAlignment="1">
      <alignment/>
    </xf>
    <xf numFmtId="0" fontId="20" fillId="0" borderId="3" xfId="0" applyFont="1" applyBorder="1" applyAlignment="1">
      <alignment horizontal="center" textRotation="65" wrapText="1"/>
    </xf>
    <xf numFmtId="0" fontId="0" fillId="0" borderId="3" xfId="0" applyFont="1" applyBorder="1" applyAlignment="1">
      <alignment horizontal="center" textRotation="65" wrapText="1"/>
    </xf>
    <xf numFmtId="0" fontId="0" fillId="0" borderId="4" xfId="0" applyFont="1" applyBorder="1" applyAlignment="1">
      <alignment horizontal="left" textRotation="65"/>
    </xf>
    <xf numFmtId="0" fontId="0" fillId="0" borderId="3" xfId="0" applyFont="1" applyBorder="1" applyAlignment="1">
      <alignment horizontal="left" textRotation="65"/>
    </xf>
    <xf numFmtId="0" fontId="20" fillId="0" borderId="3" xfId="0" applyFont="1" applyBorder="1" applyAlignment="1">
      <alignment horizontal="left" wrapText="1" indent="1"/>
    </xf>
    <xf numFmtId="44" fontId="20" fillId="0" borderId="8" xfId="17" applyFont="1" applyBorder="1" applyAlignment="1">
      <alignment horizontal="left" wrapText="1" inden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5" xfId="0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6" xfId="0" applyFont="1" applyBorder="1" applyAlignment="1">
      <alignment/>
    </xf>
    <xf numFmtId="8" fontId="22" fillId="0" borderId="8" xfId="17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1" xfId="0" applyBorder="1" applyAlignment="1">
      <alignment/>
    </xf>
    <xf numFmtId="44" fontId="0" fillId="0" borderId="3" xfId="17" applyBorder="1" applyAlignment="1">
      <alignment/>
    </xf>
    <xf numFmtId="44" fontId="0" fillId="0" borderId="8" xfId="17" applyBorder="1" applyAlignment="1">
      <alignment/>
    </xf>
    <xf numFmtId="0" fontId="0" fillId="0" borderId="10" xfId="0" applyBorder="1" applyAlignment="1">
      <alignment/>
    </xf>
    <xf numFmtId="0" fontId="14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Font="1" applyBorder="1" applyAlignment="1">
      <alignment horizontal="center" wrapText="1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0" fillId="0" borderId="13" xfId="17" applyBorder="1" applyAlignment="1">
      <alignment/>
    </xf>
    <xf numFmtId="44" fontId="0" fillId="0" borderId="14" xfId="17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4" fontId="4" fillId="0" borderId="0" xfId="17" applyFont="1" applyBorder="1" applyAlignment="1">
      <alignment horizontal="right"/>
    </xf>
    <xf numFmtId="0" fontId="4" fillId="0" borderId="0" xfId="0" applyFont="1" applyAlignment="1">
      <alignment/>
    </xf>
    <xf numFmtId="44" fontId="4" fillId="0" borderId="0" xfId="0" applyNumberFormat="1" applyFont="1" applyAlignment="1">
      <alignment/>
    </xf>
    <xf numFmtId="0" fontId="4" fillId="9" borderId="15" xfId="0" applyFont="1" applyFill="1" applyBorder="1" applyAlignment="1">
      <alignment horizontal="left"/>
    </xf>
    <xf numFmtId="0" fontId="4" fillId="9" borderId="15" xfId="0" applyFont="1" applyFill="1" applyBorder="1" applyAlignment="1">
      <alignment horizontal="right"/>
    </xf>
    <xf numFmtId="0" fontId="4" fillId="9" borderId="15" xfId="0" applyFont="1" applyFill="1" applyBorder="1" applyAlignment="1">
      <alignment/>
    </xf>
    <xf numFmtId="44" fontId="4" fillId="9" borderId="15" xfId="0" applyNumberFormat="1" applyFont="1" applyFill="1" applyBorder="1" applyAlignment="1">
      <alignment/>
    </xf>
    <xf numFmtId="44" fontId="4" fillId="9" borderId="15" xfId="17" applyFont="1" applyFill="1" applyBorder="1" applyAlignment="1">
      <alignment horizontal="right"/>
    </xf>
    <xf numFmtId="0" fontId="4" fillId="5" borderId="15" xfId="0" applyFont="1" applyFill="1" applyBorder="1" applyAlignment="1">
      <alignment/>
    </xf>
    <xf numFmtId="44" fontId="4" fillId="5" borderId="15" xfId="17" applyFont="1" applyFill="1" applyBorder="1" applyAlignment="1">
      <alignment horizontal="right"/>
    </xf>
    <xf numFmtId="0" fontId="4" fillId="5" borderId="15" xfId="0" applyFont="1" applyFill="1" applyBorder="1" applyAlignment="1">
      <alignment horizontal="left"/>
    </xf>
    <xf numFmtId="44" fontId="14" fillId="5" borderId="15" xfId="0" applyNumberFormat="1" applyFont="1" applyFill="1" applyBorder="1" applyAlignment="1">
      <alignment horizontal="right"/>
    </xf>
    <xf numFmtId="0" fontId="4" fillId="4" borderId="15" xfId="0" applyFont="1" applyFill="1" applyBorder="1" applyAlignment="1">
      <alignment/>
    </xf>
    <xf numFmtId="44" fontId="4" fillId="4" borderId="15" xfId="0" applyNumberFormat="1" applyFont="1" applyFill="1" applyBorder="1" applyAlignment="1">
      <alignment/>
    </xf>
    <xf numFmtId="44" fontId="4" fillId="9" borderId="15" xfId="0" applyNumberFormat="1" applyFont="1" applyFill="1" applyBorder="1" applyAlignment="1">
      <alignment horizontal="left"/>
    </xf>
    <xf numFmtId="44" fontId="0" fillId="0" borderId="3" xfId="17" applyBorder="1" applyAlignment="1">
      <alignment horizontal="right"/>
    </xf>
    <xf numFmtId="44" fontId="0" fillId="0" borderId="0" xfId="17" applyBorder="1" applyAlignment="1">
      <alignment horizontal="right"/>
    </xf>
    <xf numFmtId="0" fontId="0" fillId="10" borderId="3" xfId="0" applyFill="1" applyBorder="1" applyAlignment="1">
      <alignment horizontal="center" textRotation="65" wrapText="1"/>
    </xf>
    <xf numFmtId="0" fontId="0" fillId="2" borderId="3" xfId="0" applyFill="1" applyBorder="1" applyAlignment="1">
      <alignment textRotation="65" wrapText="1"/>
    </xf>
    <xf numFmtId="0" fontId="0" fillId="11" borderId="3" xfId="0" applyFill="1" applyBorder="1" applyAlignment="1">
      <alignment textRotation="65" wrapText="1"/>
    </xf>
    <xf numFmtId="0" fontId="0" fillId="12" borderId="3" xfId="0" applyFill="1" applyBorder="1" applyAlignment="1">
      <alignment textRotation="65" wrapText="1"/>
    </xf>
    <xf numFmtId="0" fontId="0" fillId="5" borderId="3" xfId="0" applyFill="1" applyBorder="1" applyAlignment="1">
      <alignment textRotation="65" wrapText="1"/>
    </xf>
    <xf numFmtId="0" fontId="0" fillId="8" borderId="3" xfId="0" applyFill="1" applyBorder="1" applyAlignment="1">
      <alignment textRotation="65" wrapText="1"/>
    </xf>
    <xf numFmtId="0" fontId="0" fillId="5" borderId="15" xfId="0" applyFill="1" applyBorder="1" applyAlignment="1">
      <alignment/>
    </xf>
    <xf numFmtId="44" fontId="4" fillId="9" borderId="15" xfId="17" applyFont="1" applyFill="1" applyBorder="1" applyAlignment="1">
      <alignment horizontal="left"/>
    </xf>
    <xf numFmtId="0" fontId="20" fillId="0" borderId="0" xfId="0" applyFont="1" applyFill="1" applyBorder="1" applyAlignment="1">
      <alignment horizontal="left" textRotation="45" wrapText="1"/>
    </xf>
    <xf numFmtId="44" fontId="20" fillId="0" borderId="0" xfId="17" applyFont="1" applyFill="1" applyBorder="1" applyAlignment="1">
      <alignment horizontal="left" textRotation="45" wrapText="1"/>
    </xf>
    <xf numFmtId="0" fontId="0" fillId="0" borderId="0" xfId="0" applyFill="1" applyBorder="1" applyAlignment="1">
      <alignment/>
    </xf>
    <xf numFmtId="44" fontId="0" fillId="0" borderId="0" xfId="17" applyFill="1" applyBorder="1" applyAlignment="1">
      <alignment/>
    </xf>
    <xf numFmtId="4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4" fillId="13" borderId="16" xfId="0" applyFont="1" applyFill="1" applyBorder="1" applyAlignment="1">
      <alignment horizontal="center"/>
    </xf>
    <xf numFmtId="10" fontId="4" fillId="13" borderId="17" xfId="20" applyNumberFormat="1" applyFont="1" applyFill="1" applyBorder="1" applyAlignment="1">
      <alignment horizontal="center"/>
    </xf>
    <xf numFmtId="44" fontId="4" fillId="9" borderId="0" xfId="0" applyNumberFormat="1" applyFont="1" applyFill="1" applyBorder="1" applyAlignment="1">
      <alignment horizontal="left"/>
    </xf>
    <xf numFmtId="4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4" fontId="4" fillId="0" borderId="0" xfId="17" applyFont="1" applyFill="1" applyBorder="1" applyAlignment="1">
      <alignment horizontal="center"/>
    </xf>
    <xf numFmtId="0" fontId="4" fillId="14" borderId="15" xfId="0" applyFont="1" applyFill="1" applyBorder="1" applyAlignment="1">
      <alignment/>
    </xf>
    <xf numFmtId="44" fontId="4" fillId="14" borderId="15" xfId="17" applyFont="1" applyFill="1" applyBorder="1" applyAlignment="1">
      <alignment horizontal="center"/>
    </xf>
    <xf numFmtId="0" fontId="0" fillId="14" borderId="15" xfId="0" applyFill="1" applyBorder="1" applyAlignment="1">
      <alignment/>
    </xf>
    <xf numFmtId="44" fontId="4" fillId="14" borderId="15" xfId="0" applyNumberFormat="1" applyFont="1" applyFill="1" applyBorder="1" applyAlignment="1">
      <alignment horizontal="center"/>
    </xf>
    <xf numFmtId="0" fontId="4" fillId="14" borderId="15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18" xfId="0" applyFont="1" applyBorder="1" applyAlignment="1" applyProtection="1">
      <alignment vertical="top"/>
      <protection/>
    </xf>
    <xf numFmtId="0" fontId="16" fillId="0" borderId="9" xfId="0" applyFont="1" applyBorder="1" applyAlignment="1" applyProtection="1">
      <alignment vertical="top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>
      <alignment horizontal="center" vertical="top" wrapText="1"/>
    </xf>
    <xf numFmtId="0" fontId="18" fillId="0" borderId="1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/>
    </xf>
    <xf numFmtId="0" fontId="3" fillId="0" borderId="0" xfId="0" applyFont="1" applyAlignment="1">
      <alignment horizontal="center"/>
    </xf>
    <xf numFmtId="44" fontId="1" fillId="0" borderId="3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44" fontId="0" fillId="0" borderId="3" xfId="17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5" xfId="0" applyBorder="1" applyAlignment="1">
      <alignment horizontal="center" shrinkToFit="1"/>
    </xf>
    <xf numFmtId="0" fontId="0" fillId="0" borderId="26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0" fontId="10" fillId="0" borderId="1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2" fillId="0" borderId="6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44" fontId="4" fillId="14" borderId="15" xfId="0" applyNumberFormat="1" applyFont="1" applyFill="1" applyBorder="1" applyAlignment="1">
      <alignment/>
    </xf>
    <xf numFmtId="0" fontId="4" fillId="14" borderId="15" xfId="0" applyFont="1" applyFill="1" applyBorder="1" applyAlignment="1">
      <alignment horizontal="left"/>
    </xf>
    <xf numFmtId="44" fontId="4" fillId="14" borderId="15" xfId="17" applyFont="1" applyFill="1" applyBorder="1" applyAlignment="1">
      <alignment horizontal="left"/>
    </xf>
    <xf numFmtId="44" fontId="4" fillId="14" borderId="34" xfId="0" applyNumberFormat="1" applyFont="1" applyFill="1" applyBorder="1" applyAlignment="1">
      <alignment horizontal="center"/>
    </xf>
    <xf numFmtId="44" fontId="4" fillId="14" borderId="35" xfId="0" applyNumberFormat="1" applyFont="1" applyFill="1" applyBorder="1" applyAlignment="1">
      <alignment horizontal="center"/>
    </xf>
    <xf numFmtId="0" fontId="4" fillId="14" borderId="34" xfId="0" applyFont="1" applyFill="1" applyBorder="1" applyAlignment="1">
      <alignment horizontal="center"/>
    </xf>
    <xf numFmtId="0" fontId="4" fillId="14" borderId="35" xfId="0" applyFont="1" applyFill="1" applyBorder="1" applyAlignment="1">
      <alignment horizontal="center"/>
    </xf>
    <xf numFmtId="44" fontId="4" fillId="14" borderId="34" xfId="17" applyFont="1" applyFill="1" applyBorder="1" applyAlignment="1">
      <alignment horizontal="center"/>
    </xf>
    <xf numFmtId="44" fontId="4" fillId="14" borderId="35" xfId="17" applyFont="1" applyFill="1" applyBorder="1" applyAlignment="1">
      <alignment horizontal="center"/>
    </xf>
    <xf numFmtId="0" fontId="4" fillId="13" borderId="36" xfId="0" applyFont="1" applyFill="1" applyBorder="1" applyAlignment="1">
      <alignment horizontal="left"/>
    </xf>
    <xf numFmtId="0" fontId="4" fillId="13" borderId="37" xfId="0" applyFont="1" applyFill="1" applyBorder="1" applyAlignment="1">
      <alignment horizontal="left"/>
    </xf>
    <xf numFmtId="0" fontId="4" fillId="13" borderId="38" xfId="0" applyFont="1" applyFill="1" applyBorder="1" applyAlignment="1">
      <alignment horizontal="center"/>
    </xf>
    <xf numFmtId="0" fontId="4" fillId="13" borderId="39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left"/>
    </xf>
    <xf numFmtId="0" fontId="4" fillId="5" borderId="35" xfId="0" applyFont="1" applyFill="1" applyBorder="1" applyAlignment="1">
      <alignment horizontal="left"/>
    </xf>
    <xf numFmtId="44" fontId="4" fillId="14" borderId="15" xfId="0" applyNumberFormat="1" applyFont="1" applyFill="1" applyBorder="1" applyAlignment="1">
      <alignment horizontal="left"/>
    </xf>
    <xf numFmtId="44" fontId="4" fillId="5" borderId="15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44" fontId="4" fillId="5" borderId="34" xfId="17" applyFont="1" applyFill="1" applyBorder="1" applyAlignment="1">
      <alignment horizontal="center"/>
    </xf>
    <xf numFmtId="44" fontId="4" fillId="5" borderId="35" xfId="17" applyFont="1" applyFill="1" applyBorder="1" applyAlignment="1">
      <alignment horizontal="center"/>
    </xf>
    <xf numFmtId="0" fontId="4" fillId="13" borderId="34" xfId="0" applyFont="1" applyFill="1" applyBorder="1" applyAlignment="1">
      <alignment horizontal="center"/>
    </xf>
    <xf numFmtId="0" fontId="4" fillId="13" borderId="40" xfId="0" applyFont="1" applyFill="1" applyBorder="1" applyAlignment="1">
      <alignment horizontal="center"/>
    </xf>
    <xf numFmtId="0" fontId="4" fillId="13" borderId="35" xfId="0" applyFont="1" applyFill="1" applyBorder="1" applyAlignment="1">
      <alignment horizontal="center"/>
    </xf>
    <xf numFmtId="44" fontId="4" fillId="13" borderId="34" xfId="17" applyFont="1" applyFill="1" applyBorder="1" applyAlignment="1">
      <alignment horizontal="center"/>
    </xf>
    <xf numFmtId="44" fontId="4" fillId="13" borderId="40" xfId="17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0" fontId="4" fillId="13" borderId="37" xfId="0" applyFont="1" applyFill="1" applyBorder="1" applyAlignment="1">
      <alignment horizontal="center"/>
    </xf>
    <xf numFmtId="44" fontId="4" fillId="13" borderId="38" xfId="17" applyFont="1" applyFill="1" applyBorder="1" applyAlignment="1">
      <alignment horizontal="center"/>
    </xf>
    <xf numFmtId="44" fontId="4" fillId="13" borderId="39" xfId="17" applyFont="1" applyFill="1" applyBorder="1" applyAlignment="1">
      <alignment horizontal="center"/>
    </xf>
    <xf numFmtId="0" fontId="4" fillId="13" borderId="15" xfId="0" applyFont="1" applyFill="1" applyBorder="1" applyAlignment="1">
      <alignment horizontal="left"/>
    </xf>
    <xf numFmtId="0" fontId="4" fillId="13" borderId="34" xfId="0" applyFont="1" applyFill="1" applyBorder="1" applyAlignment="1">
      <alignment horizontal="left"/>
    </xf>
    <xf numFmtId="44" fontId="4" fillId="15" borderId="34" xfId="17" applyFont="1" applyFill="1" applyBorder="1" applyAlignment="1">
      <alignment horizontal="center"/>
    </xf>
    <xf numFmtId="44" fontId="4" fillId="15" borderId="40" xfId="17" applyFont="1" applyFill="1" applyBorder="1" applyAlignment="1">
      <alignment horizontal="center"/>
    </xf>
    <xf numFmtId="44" fontId="4" fillId="15" borderId="35" xfId="17" applyFont="1" applyFill="1" applyBorder="1" applyAlignment="1">
      <alignment horizontal="center"/>
    </xf>
    <xf numFmtId="44" fontId="4" fillId="5" borderId="34" xfId="0" applyNumberFormat="1" applyFont="1" applyFill="1" applyBorder="1" applyAlignment="1">
      <alignment horizontal="center"/>
    </xf>
    <xf numFmtId="0" fontId="4" fillId="15" borderId="15" xfId="0" applyFont="1" applyFill="1" applyBorder="1" applyAlignment="1">
      <alignment horizontal="left"/>
    </xf>
    <xf numFmtId="0" fontId="4" fillId="5" borderId="40" xfId="0" applyFont="1" applyFill="1" applyBorder="1" applyAlignment="1">
      <alignment horizontal="center"/>
    </xf>
    <xf numFmtId="44" fontId="4" fillId="5" borderId="35" xfId="0" applyNumberFormat="1" applyFont="1" applyFill="1" applyBorder="1" applyAlignment="1">
      <alignment horizontal="center"/>
    </xf>
    <xf numFmtId="0" fontId="4" fillId="15" borderId="34" xfId="0" applyFont="1" applyFill="1" applyBorder="1" applyAlignment="1">
      <alignment horizontal="center"/>
    </xf>
    <xf numFmtId="0" fontId="4" fillId="15" borderId="35" xfId="0" applyFont="1" applyFill="1" applyBorder="1" applyAlignment="1">
      <alignment horizontal="center"/>
    </xf>
    <xf numFmtId="44" fontId="4" fillId="15" borderId="34" xfId="0" applyNumberFormat="1" applyFont="1" applyFill="1" applyBorder="1" applyAlignment="1">
      <alignment horizontal="center"/>
    </xf>
    <xf numFmtId="44" fontId="4" fillId="15" borderId="35" xfId="0" applyNumberFormat="1" applyFont="1" applyFill="1" applyBorder="1" applyAlignment="1">
      <alignment horizontal="center"/>
    </xf>
    <xf numFmtId="0" fontId="4" fillId="15" borderId="40" xfId="0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30</xdr:col>
      <xdr:colOff>228600</xdr:colOff>
      <xdr:row>6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361950"/>
          <a:ext cx="62007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</xdr:row>
      <xdr:rowOff>66675</xdr:rowOff>
    </xdr:from>
    <xdr:to>
      <xdr:col>10</xdr:col>
      <xdr:colOff>466725</xdr:colOff>
      <xdr:row>6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733425"/>
          <a:ext cx="2000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9"/>
  <sheetViews>
    <sheetView workbookViewId="0" topLeftCell="A1">
      <selection activeCell="A5" sqref="A5"/>
    </sheetView>
  </sheetViews>
  <sheetFormatPr defaultColWidth="9.140625" defaultRowHeight="12.75"/>
  <cols>
    <col min="1" max="1" width="7.421875" style="0" bestFit="1" customWidth="1"/>
    <col min="2" max="2" width="7.7109375" style="0" bestFit="1" customWidth="1"/>
    <col min="3" max="3" width="8.7109375" style="0" bestFit="1" customWidth="1"/>
    <col min="4" max="4" width="7.7109375" style="0" bestFit="1" customWidth="1"/>
    <col min="5" max="5" width="8.7109375" style="0" bestFit="1" customWidth="1"/>
    <col min="6" max="6" width="7.7109375" style="0" bestFit="1" customWidth="1"/>
    <col min="7" max="7" width="4.28125" style="0" bestFit="1" customWidth="1"/>
    <col min="8" max="8" width="8.7109375" style="0" bestFit="1" customWidth="1"/>
    <col min="9" max="9" width="10.28125" style="0" bestFit="1" customWidth="1"/>
    <col min="10" max="10" width="8.7109375" style="0" bestFit="1" customWidth="1"/>
    <col min="11" max="11" width="10.28125" style="0" bestFit="1" customWidth="1"/>
    <col min="12" max="12" width="7.7109375" style="0" bestFit="1" customWidth="1"/>
    <col min="13" max="14" width="6.57421875" style="0" bestFit="1" customWidth="1"/>
    <col min="16" max="16" width="6.7109375" style="0" bestFit="1" customWidth="1"/>
    <col min="17" max="17" width="7.57421875" style="0" bestFit="1" customWidth="1"/>
    <col min="18" max="18" width="9.7109375" style="0" bestFit="1" customWidth="1"/>
    <col min="19" max="19" width="8.7109375" style="0" bestFit="1" customWidth="1"/>
    <col min="20" max="20" width="9.7109375" style="0" bestFit="1" customWidth="1"/>
  </cols>
  <sheetData>
    <row r="3" ht="12.75">
      <c r="A3" t="s">
        <v>133</v>
      </c>
    </row>
    <row r="4" ht="12.75">
      <c r="A4" t="s">
        <v>140</v>
      </c>
    </row>
    <row r="5" ht="12.75">
      <c r="A5" t="s">
        <v>139</v>
      </c>
    </row>
    <row r="6" spans="1:20" s="110" customFormat="1" ht="12.75" customHeight="1">
      <c r="A6" t="s">
        <v>131</v>
      </c>
      <c r="B6" s="109"/>
      <c r="C6" s="108"/>
      <c r="D6" s="109"/>
      <c r="E6" s="108"/>
      <c r="F6" s="109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108"/>
      <c r="R6" s="108"/>
      <c r="S6" s="108"/>
      <c r="T6" s="108"/>
    </row>
    <row r="7" spans="1:20" s="110" customFormat="1" ht="12.75" customHeight="1">
      <c r="A7" t="s">
        <v>132</v>
      </c>
      <c r="B7" s="111"/>
      <c r="C7" s="112"/>
      <c r="D7" s="111"/>
      <c r="E7" s="112"/>
      <c r="F7" s="111"/>
      <c r="G7" s="113"/>
      <c r="H7" s="112"/>
      <c r="I7" s="112"/>
      <c r="J7" s="112"/>
      <c r="K7" s="112"/>
      <c r="L7" s="112"/>
      <c r="M7" s="114"/>
      <c r="N7" s="114"/>
      <c r="O7" s="114"/>
      <c r="P7" s="111"/>
      <c r="Q7" s="114"/>
      <c r="R7" s="114"/>
      <c r="S7" s="112"/>
      <c r="T7" s="114"/>
    </row>
    <row r="8" spans="1:20" s="110" customFormat="1" ht="12.75" customHeight="1">
      <c r="A8" t="s">
        <v>134</v>
      </c>
      <c r="B8" s="111"/>
      <c r="C8" s="112"/>
      <c r="D8" s="111"/>
      <c r="E8" s="112"/>
      <c r="F8" s="111"/>
      <c r="G8" s="113"/>
      <c r="H8" s="112"/>
      <c r="I8" s="112"/>
      <c r="J8" s="112"/>
      <c r="K8" s="112"/>
      <c r="L8" s="112"/>
      <c r="M8" s="114"/>
      <c r="N8" s="114"/>
      <c r="O8" s="114"/>
      <c r="P8" s="111"/>
      <c r="Q8" s="114"/>
      <c r="R8" s="114"/>
      <c r="S8" s="112"/>
      <c r="T8" s="114"/>
    </row>
    <row r="9" ht="12.75">
      <c r="A9" t="s">
        <v>135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workbookViewId="0" topLeftCell="A1">
      <selection activeCell="L15" sqref="L15"/>
    </sheetView>
  </sheetViews>
  <sheetFormatPr defaultColWidth="9.140625" defaultRowHeight="12.75"/>
  <cols>
    <col min="1" max="2" width="25.7109375" style="0" customWidth="1"/>
    <col min="3" max="3" width="10.7109375" style="0" customWidth="1"/>
    <col min="4" max="4" width="3.140625" style="0" hidden="1" customWidth="1"/>
    <col min="5" max="5" width="3.28125" style="0" hidden="1" customWidth="1"/>
    <col min="6" max="6" width="4.28125" style="0" hidden="1" customWidth="1"/>
    <col min="7" max="7" width="4.28125" style="0" customWidth="1"/>
    <col min="8" max="37" width="3.7109375" style="0" customWidth="1"/>
    <col min="38" max="38" width="3.7109375" style="51" customWidth="1"/>
    <col min="39" max="42" width="3.7109375" style="0" customWidth="1"/>
  </cols>
  <sheetData>
    <row r="1" spans="1:44" ht="28.5" customHeight="1">
      <c r="A1" s="133"/>
      <c r="B1" s="134"/>
      <c r="C1" s="134"/>
      <c r="D1" s="116"/>
      <c r="E1" s="116"/>
      <c r="F1" s="116"/>
      <c r="G1" s="48" t="s">
        <v>94</v>
      </c>
      <c r="H1" s="49"/>
      <c r="I1" s="49"/>
      <c r="J1" s="49"/>
      <c r="K1" s="49"/>
      <c r="L1" s="50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Q1" s="142" t="s">
        <v>95</v>
      </c>
      <c r="AR1" s="143"/>
    </row>
    <row r="2" spans="1:44" ht="19.5" customHeight="1" thickBot="1">
      <c r="A2" s="137" t="s">
        <v>96</v>
      </c>
      <c r="B2" s="138"/>
      <c r="C2" s="138"/>
      <c r="D2" s="117"/>
      <c r="E2" s="117"/>
      <c r="F2" s="117"/>
      <c r="G2" s="118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Q2" s="144"/>
      <c r="AR2" s="145"/>
    </row>
    <row r="3" spans="1:44" ht="19.5" customHeight="1">
      <c r="A3" s="139"/>
      <c r="B3" s="138"/>
      <c r="C3" s="138"/>
      <c r="D3" s="117"/>
      <c r="E3" s="117"/>
      <c r="F3" s="117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Q3" s="140" t="s">
        <v>97</v>
      </c>
      <c r="AR3" s="141"/>
    </row>
    <row r="4" spans="1:44" ht="19.5" customHeight="1">
      <c r="A4" s="139"/>
      <c r="B4" s="138"/>
      <c r="C4" s="138"/>
      <c r="D4" s="117"/>
      <c r="E4" s="117"/>
      <c r="F4" s="117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Q4" s="52" t="s">
        <v>98</v>
      </c>
      <c r="AR4" s="53" t="s">
        <v>82</v>
      </c>
    </row>
    <row r="5" spans="1:44" ht="19.5" customHeight="1">
      <c r="A5" s="139"/>
      <c r="B5" s="138"/>
      <c r="C5" s="138"/>
      <c r="D5" s="117"/>
      <c r="E5" s="117"/>
      <c r="F5" s="117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Q5" s="52" t="s">
        <v>99</v>
      </c>
      <c r="AR5" s="53" t="s">
        <v>82</v>
      </c>
    </row>
    <row r="6" spans="1:44" ht="19.5" customHeight="1">
      <c r="A6" s="135" t="s">
        <v>100</v>
      </c>
      <c r="B6" s="136"/>
      <c r="C6" s="136"/>
      <c r="D6" s="117"/>
      <c r="E6" s="117"/>
      <c r="F6" s="117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Q6" s="52" t="s">
        <v>101</v>
      </c>
      <c r="AR6" s="53" t="s">
        <v>82</v>
      </c>
    </row>
    <row r="7" spans="1:44" ht="19.5" customHeight="1">
      <c r="A7" s="131" t="s">
        <v>86</v>
      </c>
      <c r="B7" s="132"/>
      <c r="C7" s="132"/>
      <c r="D7" s="117"/>
      <c r="E7" s="117"/>
      <c r="F7" s="117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Q7" s="52" t="s">
        <v>102</v>
      </c>
      <c r="AR7" s="53" t="s">
        <v>82</v>
      </c>
    </row>
    <row r="8" spans="1:45" s="61" customFormat="1" ht="152.25" customHeight="1">
      <c r="A8" s="29" t="s">
        <v>88</v>
      </c>
      <c r="B8" s="30" t="s">
        <v>89</v>
      </c>
      <c r="C8" s="30" t="s">
        <v>90</v>
      </c>
      <c r="D8" s="54" t="s">
        <v>109</v>
      </c>
      <c r="E8" s="54" t="s">
        <v>110</v>
      </c>
      <c r="F8" s="54" t="s">
        <v>111</v>
      </c>
      <c r="G8" s="55" t="s">
        <v>103</v>
      </c>
      <c r="H8" s="1" t="s">
        <v>3</v>
      </c>
      <c r="I8" s="34" t="s">
        <v>4</v>
      </c>
      <c r="J8" s="34" t="s">
        <v>5</v>
      </c>
      <c r="K8" s="56" t="s">
        <v>6</v>
      </c>
      <c r="L8" s="34" t="s">
        <v>7</v>
      </c>
      <c r="M8" s="57" t="s">
        <v>8</v>
      </c>
      <c r="N8" s="34" t="s">
        <v>9</v>
      </c>
      <c r="O8" s="34" t="s">
        <v>10</v>
      </c>
      <c r="P8" s="56" t="s">
        <v>11</v>
      </c>
      <c r="Q8" s="34" t="s">
        <v>12</v>
      </c>
      <c r="R8" s="56" t="s">
        <v>13</v>
      </c>
      <c r="S8" s="57" t="s">
        <v>14</v>
      </c>
      <c r="T8" s="57" t="s">
        <v>15</v>
      </c>
      <c r="U8" s="34" t="s">
        <v>16</v>
      </c>
      <c r="V8" s="56" t="s">
        <v>17</v>
      </c>
      <c r="W8" s="34" t="s">
        <v>18</v>
      </c>
      <c r="X8" s="34" t="s">
        <v>19</v>
      </c>
      <c r="Y8" s="34" t="s">
        <v>20</v>
      </c>
      <c r="Z8" s="34" t="s">
        <v>21</v>
      </c>
      <c r="AA8" s="34" t="s">
        <v>22</v>
      </c>
      <c r="AB8" s="34" t="s">
        <v>23</v>
      </c>
      <c r="AC8" s="34" t="s">
        <v>24</v>
      </c>
      <c r="AD8" s="34" t="s">
        <v>25</v>
      </c>
      <c r="AE8" s="34" t="s">
        <v>27</v>
      </c>
      <c r="AF8" s="6" t="s">
        <v>28</v>
      </c>
      <c r="AG8" s="6" t="s">
        <v>29</v>
      </c>
      <c r="AH8" s="6" t="s">
        <v>30</v>
      </c>
      <c r="AI8" s="6" t="s">
        <v>31</v>
      </c>
      <c r="AJ8" s="6" t="s">
        <v>32</v>
      </c>
      <c r="AK8" s="6" t="s">
        <v>33</v>
      </c>
      <c r="AL8" s="6" t="s">
        <v>72</v>
      </c>
      <c r="AM8" s="6" t="s">
        <v>73</v>
      </c>
      <c r="AN8" s="6" t="s">
        <v>74</v>
      </c>
      <c r="AO8" s="6" t="s">
        <v>75</v>
      </c>
      <c r="AP8" s="6" t="s">
        <v>76</v>
      </c>
      <c r="AQ8" s="58" t="s">
        <v>104</v>
      </c>
      <c r="AR8" s="59" t="s">
        <v>92</v>
      </c>
      <c r="AS8" s="60"/>
    </row>
    <row r="9" spans="1:44" s="66" customFormat="1" ht="18" customHeight="1">
      <c r="A9" s="62" t="s">
        <v>105</v>
      </c>
      <c r="B9" s="63" t="s">
        <v>106</v>
      </c>
      <c r="C9" s="63" t="s">
        <v>107</v>
      </c>
      <c r="D9" s="63"/>
      <c r="E9" s="63"/>
      <c r="F9" s="63"/>
      <c r="G9" s="63"/>
      <c r="H9" s="63">
        <v>1</v>
      </c>
      <c r="I9" s="63"/>
      <c r="J9" s="63"/>
      <c r="K9" s="63">
        <v>1</v>
      </c>
      <c r="L9" s="63"/>
      <c r="M9" s="63">
        <v>1</v>
      </c>
      <c r="N9" s="63"/>
      <c r="O9" s="63"/>
      <c r="P9" s="63">
        <v>1</v>
      </c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4">
        <v>4</v>
      </c>
      <c r="AR9" s="65" t="s">
        <v>108</v>
      </c>
    </row>
    <row r="10" spans="1:44" ht="18" customHeight="1" thickBot="1">
      <c r="A10" s="37"/>
      <c r="B10" s="67"/>
      <c r="C10" s="67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68"/>
      <c r="AM10" s="9"/>
      <c r="AN10" s="9"/>
      <c r="AO10" s="9"/>
      <c r="AP10" s="9"/>
      <c r="AQ10" s="38"/>
      <c r="AR10" s="69"/>
    </row>
    <row r="11" spans="1:44" ht="18" customHeight="1">
      <c r="A11" s="70"/>
      <c r="B11" s="71"/>
      <c r="C11" s="72"/>
      <c r="D11" s="73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68"/>
      <c r="AM11" s="9"/>
      <c r="AN11" s="9"/>
      <c r="AO11" s="9"/>
      <c r="AP11" s="9"/>
      <c r="AQ11" s="38"/>
      <c r="AR11" s="69"/>
    </row>
    <row r="12" spans="1:44" ht="18" customHeight="1">
      <c r="A12" s="74"/>
      <c r="B12" s="75"/>
      <c r="C12" s="72"/>
      <c r="D12" s="76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68"/>
      <c r="AM12" s="9"/>
      <c r="AN12" s="9"/>
      <c r="AO12" s="9"/>
      <c r="AP12" s="9"/>
      <c r="AQ12" s="38"/>
      <c r="AR12" s="69"/>
    </row>
    <row r="13" spans="1:44" ht="18" customHeight="1">
      <c r="A13" s="70"/>
      <c r="B13" s="75"/>
      <c r="C13" s="72"/>
      <c r="D13" s="76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68"/>
      <c r="AM13" s="9"/>
      <c r="AN13" s="9"/>
      <c r="AO13" s="9"/>
      <c r="AP13" s="9"/>
      <c r="AQ13" s="38"/>
      <c r="AR13" s="69"/>
    </row>
    <row r="14" spans="1:44" ht="18" customHeight="1">
      <c r="A14" s="70"/>
      <c r="B14" s="75"/>
      <c r="C14" s="72"/>
      <c r="D14" s="76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68"/>
      <c r="AM14" s="9"/>
      <c r="AN14" s="9"/>
      <c r="AO14" s="9"/>
      <c r="AP14" s="9"/>
      <c r="AQ14" s="38"/>
      <c r="AR14" s="69"/>
    </row>
    <row r="15" spans="1:44" ht="18" customHeight="1">
      <c r="A15" s="70"/>
      <c r="B15" s="75"/>
      <c r="C15" s="72"/>
      <c r="D15" s="76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68"/>
      <c r="AM15" s="9"/>
      <c r="AN15" s="9"/>
      <c r="AO15" s="9"/>
      <c r="AP15" s="9"/>
      <c r="AQ15" s="38"/>
      <c r="AR15" s="69"/>
    </row>
    <row r="16" spans="1:44" ht="18" customHeight="1">
      <c r="A16" s="70"/>
      <c r="B16" s="75"/>
      <c r="C16" s="72"/>
      <c r="D16" s="7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68"/>
      <c r="AM16" s="9"/>
      <c r="AN16" s="9"/>
      <c r="AO16" s="9"/>
      <c r="AP16" s="9"/>
      <c r="AQ16" s="38"/>
      <c r="AR16" s="69"/>
    </row>
    <row r="17" spans="1:44" ht="18" customHeight="1">
      <c r="A17" s="3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68"/>
      <c r="AM17" s="9"/>
      <c r="AN17" s="9"/>
      <c r="AO17" s="9"/>
      <c r="AP17" s="9"/>
      <c r="AQ17" s="38"/>
      <c r="AR17" s="69"/>
    </row>
    <row r="18" spans="1:44" ht="18" customHeight="1">
      <c r="A18" s="3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68"/>
      <c r="AM18" s="9"/>
      <c r="AN18" s="9"/>
      <c r="AO18" s="9"/>
      <c r="AP18" s="9"/>
      <c r="AQ18" s="38"/>
      <c r="AR18" s="69"/>
    </row>
    <row r="19" spans="1:44" ht="18" customHeight="1">
      <c r="A19" s="3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68"/>
      <c r="AM19" s="9"/>
      <c r="AN19" s="9"/>
      <c r="AO19" s="9"/>
      <c r="AP19" s="9"/>
      <c r="AQ19" s="38"/>
      <c r="AR19" s="69"/>
    </row>
    <row r="20" spans="1:44" ht="18" customHeight="1">
      <c r="A20" s="3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68"/>
      <c r="AM20" s="9"/>
      <c r="AN20" s="9"/>
      <c r="AO20" s="9"/>
      <c r="AP20" s="9"/>
      <c r="AQ20" s="38"/>
      <c r="AR20" s="69"/>
    </row>
    <row r="21" spans="1:44" ht="18" customHeight="1">
      <c r="A21" s="37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68"/>
      <c r="AM21" s="9"/>
      <c r="AN21" s="9"/>
      <c r="AO21" s="9"/>
      <c r="AP21" s="9"/>
      <c r="AQ21" s="38"/>
      <c r="AR21" s="69"/>
    </row>
    <row r="22" spans="1:44" ht="18" customHeight="1">
      <c r="A22" s="3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68"/>
      <c r="AM22" s="9"/>
      <c r="AN22" s="9"/>
      <c r="AO22" s="9"/>
      <c r="AP22" s="9"/>
      <c r="AQ22" s="38"/>
      <c r="AR22" s="69"/>
    </row>
    <row r="23" spans="1:44" ht="18" customHeight="1">
      <c r="A23" s="3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68"/>
      <c r="AM23" s="9"/>
      <c r="AN23" s="9"/>
      <c r="AO23" s="9"/>
      <c r="AP23" s="9"/>
      <c r="AQ23" s="38"/>
      <c r="AR23" s="69"/>
    </row>
    <row r="24" spans="1:44" ht="18" customHeight="1">
      <c r="A24" s="3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68"/>
      <c r="AM24" s="9"/>
      <c r="AN24" s="9"/>
      <c r="AO24" s="9"/>
      <c r="AP24" s="9"/>
      <c r="AQ24" s="38"/>
      <c r="AR24" s="69"/>
    </row>
    <row r="25" spans="1:44" ht="18" customHeight="1">
      <c r="A25" s="3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68"/>
      <c r="AM25" s="9"/>
      <c r="AN25" s="9"/>
      <c r="AO25" s="9"/>
      <c r="AP25" s="9"/>
      <c r="AQ25" s="38"/>
      <c r="AR25" s="69"/>
    </row>
    <row r="26" spans="1:44" ht="18" customHeight="1">
      <c r="A26" s="3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68"/>
      <c r="AM26" s="9"/>
      <c r="AN26" s="9"/>
      <c r="AO26" s="9"/>
      <c r="AP26" s="9"/>
      <c r="AQ26" s="38"/>
      <c r="AR26" s="69"/>
    </row>
    <row r="27" spans="1:44" ht="18" customHeight="1">
      <c r="A27" s="3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68"/>
      <c r="AM27" s="9"/>
      <c r="AN27" s="9"/>
      <c r="AO27" s="9"/>
      <c r="AP27" s="9"/>
      <c r="AQ27" s="38"/>
      <c r="AR27" s="69"/>
    </row>
    <row r="28" spans="1:44" ht="18" customHeight="1">
      <c r="A28" s="3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68"/>
      <c r="AM28" s="9"/>
      <c r="AN28" s="9"/>
      <c r="AO28" s="9"/>
      <c r="AP28" s="9"/>
      <c r="AQ28" s="38"/>
      <c r="AR28" s="69"/>
    </row>
    <row r="29" spans="1:44" ht="18" customHeight="1" thickBot="1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78"/>
      <c r="AN29" s="78"/>
      <c r="AO29" s="78"/>
      <c r="AP29" s="78"/>
      <c r="AQ29" s="78"/>
      <c r="AR29" s="80"/>
    </row>
  </sheetData>
  <mergeCells count="8">
    <mergeCell ref="AQ3:AR3"/>
    <mergeCell ref="AQ1:AR2"/>
    <mergeCell ref="D1:F7"/>
    <mergeCell ref="G2:AJ7"/>
    <mergeCell ref="A7:C7"/>
    <mergeCell ref="A1:C1"/>
    <mergeCell ref="A6:C6"/>
    <mergeCell ref="A2:C5"/>
  </mergeCells>
  <printOptions horizontalCentered="1"/>
  <pageMargins left="0.1" right="0.1" top="0.5" bottom="1" header="0.5" footer="0.25"/>
  <pageSetup fitToHeight="1" fitToWidth="1" horizontalDpi="300" verticalDpi="300" orientation="landscape" scale="61" r:id="rId2"/>
  <headerFooter alignWithMargins="0">
    <oddFooter>&amp;LOrganization_______________________
Student___________________________&amp;CYour Independent Candle Consultant&amp;ROrders Taken until____________
Product Delivered By ____________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2"/>
  <sheetViews>
    <sheetView workbookViewId="0" topLeftCell="A3">
      <selection activeCell="X7" sqref="X7:Z7"/>
    </sheetView>
  </sheetViews>
  <sheetFormatPr defaultColWidth="9.140625" defaultRowHeight="12.75"/>
  <cols>
    <col min="1" max="37" width="3.7109375" style="0" customWidth="1"/>
  </cols>
  <sheetData>
    <row r="1" spans="1:34" ht="23.25">
      <c r="A1" s="147" t="s">
        <v>34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</row>
    <row r="2" spans="1:34" ht="23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</row>
    <row r="3" spans="1:34" ht="23.25">
      <c r="A3" s="147" t="s">
        <v>41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</row>
    <row r="4" spans="1:34" ht="23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</row>
    <row r="5" spans="1:26" ht="15">
      <c r="A5" s="149" t="s">
        <v>0</v>
      </c>
      <c r="B5" s="149"/>
      <c r="C5" s="149"/>
      <c r="D5" s="149"/>
      <c r="E5" s="149"/>
      <c r="F5" s="149"/>
      <c r="G5" s="149"/>
      <c r="H5" s="151">
        <f>SUM(A13:AF13)</f>
        <v>0</v>
      </c>
      <c r="I5" s="151"/>
      <c r="J5" s="151"/>
      <c r="O5" s="149" t="s">
        <v>37</v>
      </c>
      <c r="P5" s="149"/>
      <c r="Q5" s="149"/>
      <c r="R5" s="149"/>
      <c r="S5" s="149"/>
      <c r="T5" s="149"/>
      <c r="U5" s="149"/>
      <c r="V5" s="149"/>
      <c r="W5" s="149"/>
      <c r="X5" s="151">
        <f>ROUND(H5*0.8,0)</f>
        <v>0</v>
      </c>
      <c r="Y5" s="151"/>
      <c r="Z5" s="151"/>
    </row>
    <row r="6" spans="1:26" ht="15">
      <c r="A6" s="149" t="s">
        <v>48</v>
      </c>
      <c r="B6" s="149"/>
      <c r="C6" s="149"/>
      <c r="D6" s="149"/>
      <c r="E6" s="149"/>
      <c r="F6" s="149"/>
      <c r="G6" s="149"/>
      <c r="H6" s="150">
        <v>5.45</v>
      </c>
      <c r="I6" s="150"/>
      <c r="J6" s="150"/>
      <c r="O6" s="149" t="s">
        <v>38</v>
      </c>
      <c r="P6" s="149"/>
      <c r="Q6" s="149"/>
      <c r="R6" s="149"/>
      <c r="S6" s="149"/>
      <c r="T6" s="149"/>
      <c r="U6" s="149"/>
      <c r="V6" s="149"/>
      <c r="W6" s="149"/>
      <c r="X6" s="151">
        <f>H5-X5</f>
        <v>0</v>
      </c>
      <c r="Y6" s="151"/>
      <c r="Z6" s="151"/>
    </row>
    <row r="7" spans="1:26" ht="15">
      <c r="A7" s="149" t="s">
        <v>36</v>
      </c>
      <c r="B7" s="149"/>
      <c r="C7" s="149"/>
      <c r="D7" s="149"/>
      <c r="E7" s="149"/>
      <c r="F7" s="149"/>
      <c r="G7" s="149"/>
      <c r="H7" s="150">
        <f>H5*H6</f>
        <v>0</v>
      </c>
      <c r="I7" s="150"/>
      <c r="J7" s="150"/>
      <c r="O7" s="149" t="s">
        <v>39</v>
      </c>
      <c r="P7" s="149"/>
      <c r="Q7" s="149"/>
      <c r="R7" s="149"/>
      <c r="S7" s="149"/>
      <c r="T7" s="149"/>
      <c r="U7" s="149"/>
      <c r="V7" s="149"/>
      <c r="W7" s="149"/>
      <c r="X7" s="148">
        <f>H7*0.2</f>
        <v>0</v>
      </c>
      <c r="Y7" s="148"/>
      <c r="Z7" s="148"/>
    </row>
    <row r="11" spans="1:34" ht="23.25">
      <c r="A11" s="152" t="s">
        <v>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</row>
    <row r="12" spans="1:37" ht="153" customHeight="1">
      <c r="A12" s="5" t="s">
        <v>2</v>
      </c>
      <c r="B12" s="1" t="s">
        <v>3</v>
      </c>
      <c r="C12" s="6" t="s">
        <v>4</v>
      </c>
      <c r="D12" s="6" t="s">
        <v>5</v>
      </c>
      <c r="E12" s="7" t="s">
        <v>6</v>
      </c>
      <c r="F12" s="6" t="s">
        <v>7</v>
      </c>
      <c r="G12" s="8" t="s">
        <v>8</v>
      </c>
      <c r="H12" s="6" t="s">
        <v>9</v>
      </c>
      <c r="I12" s="6" t="s">
        <v>10</v>
      </c>
      <c r="J12" s="7" t="s">
        <v>11</v>
      </c>
      <c r="K12" s="6" t="s">
        <v>12</v>
      </c>
      <c r="L12" s="7" t="s">
        <v>13</v>
      </c>
      <c r="M12" s="8" t="s">
        <v>14</v>
      </c>
      <c r="N12" s="8" t="s">
        <v>15</v>
      </c>
      <c r="O12" s="6" t="s">
        <v>16</v>
      </c>
      <c r="P12" s="7" t="s">
        <v>17</v>
      </c>
      <c r="Q12" s="6" t="s">
        <v>18</v>
      </c>
      <c r="R12" s="6" t="s">
        <v>19</v>
      </c>
      <c r="S12" s="6" t="s">
        <v>20</v>
      </c>
      <c r="T12" s="6" t="s">
        <v>21</v>
      </c>
      <c r="U12" s="6" t="s">
        <v>22</v>
      </c>
      <c r="V12" s="6" t="s">
        <v>23</v>
      </c>
      <c r="W12" s="6" t="s">
        <v>24</v>
      </c>
      <c r="X12" s="6" t="s">
        <v>25</v>
      </c>
      <c r="Y12" s="6" t="s">
        <v>26</v>
      </c>
      <c r="Z12" s="6" t="s">
        <v>27</v>
      </c>
      <c r="AA12" s="6" t="s">
        <v>28</v>
      </c>
      <c r="AB12" s="6" t="s">
        <v>29</v>
      </c>
      <c r="AC12" s="6" t="s">
        <v>30</v>
      </c>
      <c r="AD12" s="6" t="s">
        <v>31</v>
      </c>
      <c r="AE12" s="6" t="s">
        <v>32</v>
      </c>
      <c r="AF12" s="6" t="s">
        <v>33</v>
      </c>
      <c r="AG12" s="34" t="s">
        <v>72</v>
      </c>
      <c r="AH12" s="34" t="s">
        <v>73</v>
      </c>
      <c r="AI12" s="34" t="s">
        <v>74</v>
      </c>
      <c r="AJ12" s="34" t="s">
        <v>75</v>
      </c>
      <c r="AK12" s="34" t="s">
        <v>76</v>
      </c>
    </row>
    <row r="13" spans="1:37" ht="12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6" spans="1:34" ht="15">
      <c r="A16" s="154" t="s">
        <v>40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</row>
    <row r="18" spans="3:12" ht="12.75">
      <c r="C18" s="155" t="s">
        <v>49</v>
      </c>
      <c r="D18" s="155"/>
      <c r="E18" s="155"/>
      <c r="F18" s="155"/>
      <c r="G18" s="155"/>
      <c r="H18" s="155"/>
      <c r="I18" s="155"/>
      <c r="J18" s="153">
        <f>X5*H6</f>
        <v>0</v>
      </c>
      <c r="K18" s="153"/>
      <c r="L18" s="153"/>
    </row>
    <row r="19" spans="3:12" ht="12.75">
      <c r="C19" s="155" t="s">
        <v>50</v>
      </c>
      <c r="D19" s="155"/>
      <c r="E19" s="155"/>
      <c r="F19" s="155"/>
      <c r="G19" s="155"/>
      <c r="H19" s="155"/>
      <c r="I19" s="155"/>
      <c r="J19" s="153">
        <f>J18*0.25</f>
        <v>0</v>
      </c>
      <c r="K19" s="153"/>
      <c r="L19" s="153"/>
    </row>
    <row r="21" ht="12.75">
      <c r="A21" t="s">
        <v>51</v>
      </c>
    </row>
    <row r="22" ht="12.75">
      <c r="A22" t="s">
        <v>52</v>
      </c>
    </row>
  </sheetData>
  <mergeCells count="22">
    <mergeCell ref="J18:L18"/>
    <mergeCell ref="J19:L19"/>
    <mergeCell ref="A16:AH16"/>
    <mergeCell ref="A5:G5"/>
    <mergeCell ref="A6:G6"/>
    <mergeCell ref="A7:G7"/>
    <mergeCell ref="C18:I18"/>
    <mergeCell ref="C19:I19"/>
    <mergeCell ref="A3:AH3"/>
    <mergeCell ref="A11:AH11"/>
    <mergeCell ref="X5:Z5"/>
    <mergeCell ref="X6:Z6"/>
    <mergeCell ref="A1:AH1"/>
    <mergeCell ref="A2:AH2"/>
    <mergeCell ref="X7:Z7"/>
    <mergeCell ref="O5:W5"/>
    <mergeCell ref="O6:W6"/>
    <mergeCell ref="O7:W7"/>
    <mergeCell ref="A4:AH4"/>
    <mergeCell ref="H7:J7"/>
    <mergeCell ref="H6:J6"/>
    <mergeCell ref="H5:J5"/>
  </mergeCells>
  <printOptions/>
  <pageMargins left="0.6" right="0.6" top="1" bottom="1" header="0.5" footer="0.5"/>
  <pageSetup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O10" sqref="O10"/>
    </sheetView>
  </sheetViews>
  <sheetFormatPr defaultColWidth="9.140625" defaultRowHeight="12.75"/>
  <cols>
    <col min="2" max="2" width="27.140625" style="0" customWidth="1"/>
    <col min="4" max="4" width="6.8515625" style="0" customWidth="1"/>
    <col min="5" max="11" width="7.7109375" style="0" customWidth="1"/>
    <col min="12" max="12" width="10.57421875" style="0" customWidth="1"/>
  </cols>
  <sheetData>
    <row r="1" spans="1:13" ht="27">
      <c r="A1" s="159" t="s">
        <v>77</v>
      </c>
      <c r="B1" s="160"/>
      <c r="C1" s="160"/>
      <c r="D1" s="160"/>
      <c r="E1" s="160"/>
      <c r="F1" s="160"/>
      <c r="G1" s="160"/>
      <c r="H1" s="116"/>
      <c r="I1" s="116"/>
      <c r="J1" s="116"/>
      <c r="K1" s="161"/>
      <c r="L1" s="164" t="s">
        <v>78</v>
      </c>
      <c r="M1" s="165"/>
    </row>
    <row r="2" spans="1:13" ht="12.75">
      <c r="A2" s="168" t="s">
        <v>79</v>
      </c>
      <c r="B2" s="169"/>
      <c r="C2" s="169"/>
      <c r="D2" s="169"/>
      <c r="E2" s="169"/>
      <c r="F2" s="169"/>
      <c r="G2" s="169"/>
      <c r="H2" s="115"/>
      <c r="I2" s="115"/>
      <c r="J2" s="115"/>
      <c r="K2" s="162"/>
      <c r="L2" s="166"/>
      <c r="M2" s="167"/>
    </row>
    <row r="3" spans="1:13" ht="12.75">
      <c r="A3" s="170"/>
      <c r="B3" s="169"/>
      <c r="C3" s="169"/>
      <c r="D3" s="169"/>
      <c r="E3" s="169"/>
      <c r="F3" s="169"/>
      <c r="G3" s="169"/>
      <c r="H3" s="115"/>
      <c r="I3" s="115"/>
      <c r="J3" s="115"/>
      <c r="K3" s="162"/>
      <c r="L3" s="171" t="s">
        <v>80</v>
      </c>
      <c r="M3" s="172"/>
    </row>
    <row r="4" spans="1:13" ht="12.75">
      <c r="A4" s="170"/>
      <c r="B4" s="169"/>
      <c r="C4" s="169"/>
      <c r="D4" s="169"/>
      <c r="E4" s="169"/>
      <c r="F4" s="169"/>
      <c r="G4" s="169"/>
      <c r="H4" s="115"/>
      <c r="I4" s="115"/>
      <c r="J4" s="115"/>
      <c r="K4" s="162"/>
      <c r="L4" s="9" t="s">
        <v>81</v>
      </c>
      <c r="M4" s="35" t="s">
        <v>82</v>
      </c>
    </row>
    <row r="5" spans="1:13" ht="12.75">
      <c r="A5" s="173" t="s">
        <v>83</v>
      </c>
      <c r="B5" s="169"/>
      <c r="C5" s="169"/>
      <c r="D5" s="169"/>
      <c r="E5" s="169"/>
      <c r="F5" s="169"/>
      <c r="G5" s="169"/>
      <c r="H5" s="115"/>
      <c r="I5" s="115"/>
      <c r="J5" s="115"/>
      <c r="K5" s="162"/>
      <c r="L5" s="9" t="s">
        <v>84</v>
      </c>
      <c r="M5" s="35" t="s">
        <v>82</v>
      </c>
    </row>
    <row r="6" spans="1:13" ht="12.75">
      <c r="A6" s="170"/>
      <c r="B6" s="169"/>
      <c r="C6" s="169"/>
      <c r="D6" s="169"/>
      <c r="E6" s="169"/>
      <c r="F6" s="169"/>
      <c r="G6" s="169"/>
      <c r="H6" s="115"/>
      <c r="I6" s="115"/>
      <c r="J6" s="115"/>
      <c r="K6" s="162"/>
      <c r="L6" s="9" t="s">
        <v>85</v>
      </c>
      <c r="M6" s="35" t="s">
        <v>82</v>
      </c>
    </row>
    <row r="7" spans="1:13" ht="15.75">
      <c r="A7" s="174" t="s">
        <v>86</v>
      </c>
      <c r="B7" s="146"/>
      <c r="C7" s="146"/>
      <c r="D7" s="146"/>
      <c r="E7" s="146"/>
      <c r="F7" s="146"/>
      <c r="G7" s="146"/>
      <c r="H7" s="146"/>
      <c r="I7" s="146"/>
      <c r="J7" s="146"/>
      <c r="K7" s="163"/>
      <c r="L7" s="9" t="s">
        <v>87</v>
      </c>
      <c r="M7" s="35" t="s">
        <v>82</v>
      </c>
    </row>
    <row r="8" spans="1:13" ht="68.25" customHeight="1">
      <c r="A8" s="29" t="s">
        <v>88</v>
      </c>
      <c r="B8" s="30" t="s">
        <v>89</v>
      </c>
      <c r="C8" s="31" t="s">
        <v>90</v>
      </c>
      <c r="D8" s="32"/>
      <c r="E8" s="26" t="s">
        <v>70</v>
      </c>
      <c r="F8" s="27" t="s">
        <v>71</v>
      </c>
      <c r="G8" s="12" t="s">
        <v>42</v>
      </c>
      <c r="H8" s="13" t="s">
        <v>43</v>
      </c>
      <c r="I8" s="14" t="s">
        <v>44</v>
      </c>
      <c r="J8" s="15" t="s">
        <v>45</v>
      </c>
      <c r="K8" s="16" t="s">
        <v>46</v>
      </c>
      <c r="L8" s="33" t="s">
        <v>91</v>
      </c>
      <c r="M8" s="36" t="s">
        <v>92</v>
      </c>
    </row>
    <row r="9" spans="1:13" ht="12.75">
      <c r="A9" s="37"/>
      <c r="B9" s="9"/>
      <c r="C9" s="38"/>
      <c r="D9" s="39"/>
      <c r="E9" s="40"/>
      <c r="F9" s="41"/>
      <c r="G9" s="42"/>
      <c r="H9" s="43"/>
      <c r="I9" s="44"/>
      <c r="J9" s="45"/>
      <c r="K9" s="46"/>
      <c r="L9" s="9"/>
      <c r="M9" s="47"/>
    </row>
    <row r="10" spans="1:13" ht="12.75">
      <c r="A10" s="37"/>
      <c r="B10" s="9"/>
      <c r="C10" s="38"/>
      <c r="D10" s="39"/>
      <c r="E10" s="40"/>
      <c r="F10" s="41"/>
      <c r="G10" s="42"/>
      <c r="H10" s="43"/>
      <c r="I10" s="44"/>
      <c r="J10" s="45"/>
      <c r="K10" s="46"/>
      <c r="L10" s="9"/>
      <c r="M10" s="47"/>
    </row>
    <row r="11" spans="1:13" ht="12.75">
      <c r="A11" s="37"/>
      <c r="B11" s="9"/>
      <c r="C11" s="38"/>
      <c r="D11" s="39"/>
      <c r="E11" s="40"/>
      <c r="F11" s="41"/>
      <c r="G11" s="42"/>
      <c r="H11" s="43"/>
      <c r="I11" s="44"/>
      <c r="J11" s="45"/>
      <c r="K11" s="46"/>
      <c r="L11" s="9"/>
      <c r="M11" s="47"/>
    </row>
    <row r="12" spans="1:13" ht="12.75">
      <c r="A12" s="37"/>
      <c r="B12" s="9"/>
      <c r="C12" s="38"/>
      <c r="D12" s="39"/>
      <c r="E12" s="40"/>
      <c r="F12" s="41"/>
      <c r="G12" s="42"/>
      <c r="H12" s="43"/>
      <c r="I12" s="44"/>
      <c r="J12" s="45"/>
      <c r="K12" s="46"/>
      <c r="L12" s="9"/>
      <c r="M12" s="47"/>
    </row>
    <row r="13" spans="1:13" ht="12.75">
      <c r="A13" s="37"/>
      <c r="B13" s="9"/>
      <c r="C13" s="38"/>
      <c r="D13" s="39"/>
      <c r="E13" s="40"/>
      <c r="F13" s="41"/>
      <c r="G13" s="42"/>
      <c r="H13" s="43"/>
      <c r="I13" s="44"/>
      <c r="J13" s="45"/>
      <c r="K13" s="46"/>
      <c r="L13" s="9"/>
      <c r="M13" s="47"/>
    </row>
    <row r="14" spans="1:13" ht="12.75">
      <c r="A14" s="37"/>
      <c r="B14" s="9"/>
      <c r="C14" s="38"/>
      <c r="D14" s="39"/>
      <c r="E14" s="40"/>
      <c r="F14" s="41"/>
      <c r="G14" s="42"/>
      <c r="H14" s="43"/>
      <c r="I14" s="44"/>
      <c r="J14" s="45"/>
      <c r="K14" s="46"/>
      <c r="L14" s="9"/>
      <c r="M14" s="47"/>
    </row>
    <row r="15" spans="1:13" ht="12.75">
      <c r="A15" s="37"/>
      <c r="B15" s="9"/>
      <c r="C15" s="38"/>
      <c r="D15" s="39"/>
      <c r="E15" s="40"/>
      <c r="F15" s="41"/>
      <c r="G15" s="42"/>
      <c r="H15" s="43"/>
      <c r="I15" s="44"/>
      <c r="J15" s="45"/>
      <c r="K15" s="46"/>
      <c r="L15" s="9"/>
      <c r="M15" s="47"/>
    </row>
    <row r="16" spans="1:13" ht="12.75">
      <c r="A16" s="37"/>
      <c r="B16" s="9"/>
      <c r="C16" s="38"/>
      <c r="D16" s="39"/>
      <c r="E16" s="40"/>
      <c r="F16" s="41"/>
      <c r="G16" s="42"/>
      <c r="H16" s="43"/>
      <c r="I16" s="44"/>
      <c r="J16" s="45"/>
      <c r="K16" s="46"/>
      <c r="L16" s="9"/>
      <c r="M16" s="47"/>
    </row>
    <row r="17" spans="1:13" ht="12.75">
      <c r="A17" s="37"/>
      <c r="B17" s="9"/>
      <c r="C17" s="38"/>
      <c r="D17" s="39"/>
      <c r="E17" s="40"/>
      <c r="F17" s="41"/>
      <c r="G17" s="42"/>
      <c r="H17" s="43"/>
      <c r="I17" s="44"/>
      <c r="J17" s="45"/>
      <c r="K17" s="46"/>
      <c r="L17" s="9"/>
      <c r="M17" s="47"/>
    </row>
    <row r="18" spans="1:13" ht="12.75">
      <c r="A18" s="37"/>
      <c r="B18" s="9"/>
      <c r="C18" s="38"/>
      <c r="D18" s="39"/>
      <c r="E18" s="40"/>
      <c r="F18" s="41"/>
      <c r="G18" s="42"/>
      <c r="H18" s="43"/>
      <c r="I18" s="44"/>
      <c r="J18" s="45"/>
      <c r="K18" s="46"/>
      <c r="L18" s="9"/>
      <c r="M18" s="47"/>
    </row>
    <row r="19" spans="1:13" ht="12.75">
      <c r="A19" s="37"/>
      <c r="B19" s="9"/>
      <c r="C19" s="38"/>
      <c r="D19" s="39"/>
      <c r="E19" s="40"/>
      <c r="F19" s="41"/>
      <c r="G19" s="42"/>
      <c r="H19" s="43"/>
      <c r="I19" s="44"/>
      <c r="J19" s="45"/>
      <c r="K19" s="46"/>
      <c r="L19" s="9"/>
      <c r="M19" s="47"/>
    </row>
    <row r="20" spans="1:13" ht="12.75">
      <c r="A20" s="37"/>
      <c r="B20" s="9"/>
      <c r="C20" s="38"/>
      <c r="D20" s="39"/>
      <c r="E20" s="40"/>
      <c r="F20" s="41"/>
      <c r="G20" s="42"/>
      <c r="H20" s="43"/>
      <c r="I20" s="44"/>
      <c r="J20" s="45"/>
      <c r="K20" s="46"/>
      <c r="L20" s="9"/>
      <c r="M20" s="47"/>
    </row>
    <row r="21" spans="1:13" ht="12.75">
      <c r="A21" s="37"/>
      <c r="B21" s="9"/>
      <c r="C21" s="38"/>
      <c r="D21" s="39"/>
      <c r="E21" s="40"/>
      <c r="F21" s="41"/>
      <c r="G21" s="42"/>
      <c r="H21" s="43"/>
      <c r="I21" s="44"/>
      <c r="J21" s="45"/>
      <c r="K21" s="46"/>
      <c r="L21" s="9"/>
      <c r="M21" s="47"/>
    </row>
    <row r="22" spans="1:13" ht="12.75">
      <c r="A22" s="37"/>
      <c r="B22" s="9"/>
      <c r="C22" s="38"/>
      <c r="D22" s="39"/>
      <c r="E22" s="40"/>
      <c r="F22" s="41"/>
      <c r="G22" s="42"/>
      <c r="H22" s="43"/>
      <c r="I22" s="44"/>
      <c r="J22" s="45"/>
      <c r="K22" s="46"/>
      <c r="L22" s="9"/>
      <c r="M22" s="47"/>
    </row>
    <row r="23" spans="1:13" ht="12.75">
      <c r="A23" s="37"/>
      <c r="B23" s="9"/>
      <c r="C23" s="38"/>
      <c r="D23" s="39"/>
      <c r="E23" s="40"/>
      <c r="F23" s="41"/>
      <c r="G23" s="42"/>
      <c r="H23" s="43"/>
      <c r="I23" s="44"/>
      <c r="J23" s="45"/>
      <c r="K23" s="46"/>
      <c r="L23" s="9"/>
      <c r="M23" s="47"/>
    </row>
    <row r="24" spans="1:13" ht="12.75">
      <c r="A24" s="37"/>
      <c r="B24" s="9"/>
      <c r="C24" s="38"/>
      <c r="D24" s="39"/>
      <c r="E24" s="40"/>
      <c r="F24" s="41"/>
      <c r="G24" s="42"/>
      <c r="H24" s="43"/>
      <c r="I24" s="44"/>
      <c r="J24" s="45"/>
      <c r="K24" s="46"/>
      <c r="L24" s="9"/>
      <c r="M24" s="47"/>
    </row>
    <row r="25" spans="1:13" ht="12.75">
      <c r="A25" s="37"/>
      <c r="B25" s="9"/>
      <c r="C25" s="38"/>
      <c r="D25" s="39"/>
      <c r="E25" s="40"/>
      <c r="F25" s="41"/>
      <c r="G25" s="42"/>
      <c r="H25" s="43"/>
      <c r="I25" s="44"/>
      <c r="J25" s="45"/>
      <c r="K25" s="46"/>
      <c r="L25" s="9"/>
      <c r="M25" s="47"/>
    </row>
    <row r="26" spans="1:13" ht="12.75">
      <c r="A26" s="37"/>
      <c r="B26" s="9"/>
      <c r="C26" s="38"/>
      <c r="D26" s="39"/>
      <c r="E26" s="40"/>
      <c r="F26" s="41"/>
      <c r="G26" s="42"/>
      <c r="H26" s="43"/>
      <c r="I26" s="44"/>
      <c r="J26" s="45"/>
      <c r="K26" s="46"/>
      <c r="L26" s="9"/>
      <c r="M26" s="47"/>
    </row>
    <row r="27" spans="1:13" ht="12.75">
      <c r="A27" s="37"/>
      <c r="B27" s="9"/>
      <c r="C27" s="38"/>
      <c r="D27" s="39"/>
      <c r="E27" s="40"/>
      <c r="F27" s="41"/>
      <c r="G27" s="42"/>
      <c r="H27" s="43"/>
      <c r="I27" s="44"/>
      <c r="J27" s="45"/>
      <c r="K27" s="46"/>
      <c r="L27" s="9"/>
      <c r="M27" s="47"/>
    </row>
    <row r="28" spans="1:13" ht="13.5" thickBot="1">
      <c r="A28" s="156" t="s">
        <v>93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8"/>
    </row>
  </sheetData>
  <mergeCells count="8">
    <mergeCell ref="A28:M28"/>
    <mergeCell ref="A1:G1"/>
    <mergeCell ref="H1:K7"/>
    <mergeCell ref="L1:M2"/>
    <mergeCell ref="A2:G4"/>
    <mergeCell ref="L3:M3"/>
    <mergeCell ref="A5:G6"/>
    <mergeCell ref="A7:G7"/>
  </mergeCells>
  <printOptions/>
  <pageMargins left="0.5" right="0.5" top="1" bottom="1" header="0.5" footer="0.5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I43"/>
  <sheetViews>
    <sheetView workbookViewId="0" topLeftCell="A2">
      <selection activeCell="J29" sqref="J29"/>
    </sheetView>
  </sheetViews>
  <sheetFormatPr defaultColWidth="9.140625" defaultRowHeight="12.75"/>
  <cols>
    <col min="1" max="1" width="5.00390625" style="0" customWidth="1"/>
    <col min="2" max="2" width="12.8515625" style="0" bestFit="1" customWidth="1"/>
    <col min="3" max="3" width="11.00390625" style="0" customWidth="1"/>
    <col min="4" max="4" width="9.00390625" style="0" customWidth="1"/>
    <col min="5" max="5" width="13.140625" style="0" customWidth="1"/>
    <col min="6" max="6" width="10.7109375" style="0" customWidth="1"/>
    <col min="7" max="7" width="9.7109375" style="0" customWidth="1"/>
    <col min="8" max="8" width="11.28125" style="0" customWidth="1"/>
    <col min="9" max="9" width="13.8515625" style="0" customWidth="1"/>
    <col min="10" max="10" width="16.8515625" style="0" customWidth="1"/>
    <col min="11" max="11" width="9.421875" style="0" customWidth="1"/>
    <col min="12" max="12" width="11.57421875" style="0" customWidth="1"/>
  </cols>
  <sheetData>
    <row r="1" spans="2:35" ht="23.25">
      <c r="B1" s="147" t="s">
        <v>34</v>
      </c>
      <c r="C1" s="147"/>
      <c r="D1" s="147"/>
      <c r="E1" s="147"/>
      <c r="F1" s="147"/>
      <c r="G1" s="147"/>
      <c r="H1" s="147"/>
      <c r="I1" s="147"/>
      <c r="J1" s="147"/>
      <c r="K1" s="14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23.25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2:35" ht="23.25">
      <c r="B3" s="147" t="s">
        <v>41</v>
      </c>
      <c r="C3" s="147"/>
      <c r="D3" s="147"/>
      <c r="E3" s="147"/>
      <c r="F3" s="147"/>
      <c r="G3" s="147"/>
      <c r="H3" s="147"/>
      <c r="I3" s="147"/>
      <c r="J3" s="147"/>
      <c r="K3" s="14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5" ht="23.25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23.25">
      <c r="B5" s="152" t="s">
        <v>47</v>
      </c>
      <c r="C5" s="152"/>
      <c r="D5" s="152"/>
      <c r="E5" s="152"/>
      <c r="F5" s="152"/>
      <c r="G5" s="152"/>
      <c r="H5" s="152"/>
      <c r="I5" s="152"/>
      <c r="J5" s="152"/>
      <c r="K5" s="15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2:35" ht="78" customHeight="1">
      <c r="B6" s="26" t="s">
        <v>70</v>
      </c>
      <c r="C6" s="27" t="s">
        <v>71</v>
      </c>
      <c r="D6" s="12" t="s">
        <v>42</v>
      </c>
      <c r="E6" s="13" t="s">
        <v>43</v>
      </c>
      <c r="F6" s="14" t="s">
        <v>44</v>
      </c>
      <c r="G6" s="15" t="s">
        <v>45</v>
      </c>
      <c r="H6" s="16" t="s">
        <v>46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2:35" ht="23.25">
      <c r="B7" s="17"/>
      <c r="C7" s="17"/>
      <c r="D7" s="17"/>
      <c r="E7" s="17"/>
      <c r="F7" s="17"/>
      <c r="G7" s="17"/>
      <c r="H7" s="17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ht="23.25">
      <c r="B8" s="81"/>
      <c r="C8" s="81"/>
      <c r="D8" s="81"/>
      <c r="E8" s="81"/>
      <c r="F8" s="81"/>
      <c r="G8" s="81"/>
      <c r="H8" s="8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ht="23.25">
      <c r="B9" s="149" t="s">
        <v>112</v>
      </c>
      <c r="C9" s="149"/>
      <c r="D9" s="149"/>
      <c r="E9" s="149"/>
      <c r="F9" s="149"/>
      <c r="G9" s="149"/>
      <c r="H9" s="149"/>
      <c r="I9" s="149"/>
      <c r="J9" s="10"/>
      <c r="K9" s="1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2:35" ht="15" customHeight="1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2:35" ht="15" customHeight="1">
      <c r="B11" s="206" t="s">
        <v>0</v>
      </c>
      <c r="C11" s="206"/>
      <c r="D11" s="206"/>
      <c r="E11" s="206" t="s">
        <v>116</v>
      </c>
      <c r="F11" s="206"/>
      <c r="G11" s="207"/>
      <c r="H11" s="202" t="s">
        <v>113</v>
      </c>
      <c r="I11" s="203"/>
      <c r="J11" s="119" t="s">
        <v>115</v>
      </c>
      <c r="K11" s="184" t="s">
        <v>141</v>
      </c>
      <c r="L11" s="1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35" ht="15" customHeight="1" thickBot="1">
      <c r="B12" s="197">
        <f>SUM($B$7:$H$7)</f>
        <v>0</v>
      </c>
      <c r="C12" s="198"/>
      <c r="D12" s="199"/>
      <c r="E12" s="200">
        <v>12.95</v>
      </c>
      <c r="F12" s="201"/>
      <c r="G12" s="201"/>
      <c r="H12" s="204">
        <v>14</v>
      </c>
      <c r="I12" s="205"/>
      <c r="J12" s="120">
        <v>0.059</v>
      </c>
      <c r="K12" s="186">
        <v>8</v>
      </c>
      <c r="L12" s="187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35" ht="15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2:35" ht="15" customHeight="1">
      <c r="B14" s="212" t="s">
        <v>114</v>
      </c>
      <c r="C14" s="212"/>
      <c r="D14" s="212"/>
      <c r="E14" s="215" t="s">
        <v>138</v>
      </c>
      <c r="F14" s="219"/>
      <c r="G14" s="219"/>
      <c r="H14" s="219"/>
      <c r="I14" s="215" t="s">
        <v>137</v>
      </c>
      <c r="J14" s="216"/>
      <c r="K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ht="15" customHeight="1">
      <c r="B15" s="208">
        <f>$B$12*$H$12</f>
        <v>0</v>
      </c>
      <c r="C15" s="209"/>
      <c r="D15" s="210"/>
      <c r="E15" s="208">
        <f>($B$12*$E$12)*0.2</f>
        <v>0</v>
      </c>
      <c r="F15" s="209"/>
      <c r="G15" s="209"/>
      <c r="H15" s="209"/>
      <c r="I15" s="217">
        <f>$B$15-$E$15</f>
        <v>0</v>
      </c>
      <c r="J15" s="218"/>
      <c r="K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35" ht="1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17" ht="15">
      <c r="B17" s="86" t="s">
        <v>119</v>
      </c>
      <c r="C17" s="86"/>
      <c r="D17" s="86"/>
      <c r="E17" s="86" t="s">
        <v>117</v>
      </c>
      <c r="F17" s="87"/>
      <c r="G17" s="86" t="s">
        <v>142</v>
      </c>
      <c r="H17" s="86" t="s">
        <v>120</v>
      </c>
      <c r="I17" s="86" t="s">
        <v>121</v>
      </c>
      <c r="J17" s="86" t="s">
        <v>136</v>
      </c>
      <c r="K17" s="82"/>
      <c r="L17" s="18"/>
      <c r="M17" s="18"/>
      <c r="P17" s="10"/>
      <c r="Q17" s="10"/>
    </row>
    <row r="18" spans="2:17" ht="15">
      <c r="B18" s="88">
        <f>ROUND($B$12*0.8,0)</f>
        <v>0</v>
      </c>
      <c r="C18" s="88"/>
      <c r="D18" s="88"/>
      <c r="E18" s="89">
        <f>$B$18*$E$12</f>
        <v>0</v>
      </c>
      <c r="F18" s="90"/>
      <c r="G18" s="107">
        <f>ROUND(($B$18/$K$12),0)</f>
        <v>0</v>
      </c>
      <c r="H18" s="121">
        <f>ROUND(($E$18+$I$18)*$J$12,2)</f>
        <v>0</v>
      </c>
      <c r="I18" s="107">
        <f>3.5*$G$18</f>
        <v>0</v>
      </c>
      <c r="J18" s="97">
        <f>$E$18+$H$18+$I$18</f>
        <v>0</v>
      </c>
      <c r="K18" s="82"/>
      <c r="L18" s="18"/>
      <c r="M18" s="18"/>
      <c r="P18" s="10"/>
      <c r="Q18" s="10"/>
    </row>
    <row r="19" spans="2:17" ht="15">
      <c r="B19" s="84"/>
      <c r="C19" s="84"/>
      <c r="D19" s="84"/>
      <c r="E19" s="84"/>
      <c r="F19" s="83"/>
      <c r="G19" s="28"/>
      <c r="H19" s="28"/>
      <c r="I19" s="28"/>
      <c r="J19" s="28"/>
      <c r="K19" s="82"/>
      <c r="L19" s="18"/>
      <c r="M19" s="18"/>
      <c r="P19" s="10"/>
      <c r="Q19" s="10"/>
    </row>
    <row r="20" spans="2:17" ht="15.75">
      <c r="B20" s="91" t="s">
        <v>122</v>
      </c>
      <c r="C20" s="91"/>
      <c r="D20" s="91"/>
      <c r="E20" s="91" t="s">
        <v>118</v>
      </c>
      <c r="F20" s="92"/>
      <c r="G20" s="93" t="s">
        <v>123</v>
      </c>
      <c r="H20" s="93"/>
      <c r="I20" s="93"/>
      <c r="J20" s="93" t="s">
        <v>124</v>
      </c>
      <c r="K20" s="94"/>
      <c r="L20" s="19"/>
      <c r="M20" s="19"/>
      <c r="P20" s="10"/>
      <c r="Q20" s="10"/>
    </row>
    <row r="21" spans="2:11" ht="15">
      <c r="B21" s="193">
        <f>$B$12-$B$18</f>
        <v>0</v>
      </c>
      <c r="C21" s="213"/>
      <c r="D21" s="194"/>
      <c r="E21" s="211">
        <f>$E$18*0.25</f>
        <v>0</v>
      </c>
      <c r="F21" s="214"/>
      <c r="G21" s="211">
        <f>$B$21*$E$12</f>
        <v>0</v>
      </c>
      <c r="H21" s="213"/>
      <c r="I21" s="194"/>
      <c r="J21" s="211">
        <f>IF($G$21-$E$21&gt;0,$G$21-$E$21,0)</f>
        <v>0</v>
      </c>
      <c r="K21" s="194"/>
    </row>
    <row r="22" spans="2:11" ht="15">
      <c r="B22" s="10"/>
      <c r="C22" s="10"/>
      <c r="D22" s="10"/>
      <c r="E22" s="85"/>
      <c r="F22" s="84"/>
      <c r="G22" s="84"/>
      <c r="H22" s="84"/>
      <c r="I22" s="84"/>
      <c r="J22" s="84"/>
      <c r="K22" s="84"/>
    </row>
    <row r="23" spans="2:11" ht="15" customHeight="1">
      <c r="B23" s="4"/>
      <c r="C23" s="4"/>
      <c r="D23" s="4"/>
      <c r="E23" s="84"/>
      <c r="F23" s="84"/>
      <c r="G23" s="84"/>
      <c r="H23" s="84"/>
      <c r="I23" s="84"/>
      <c r="J23" s="84"/>
      <c r="K23" s="84"/>
    </row>
    <row r="24" spans="2:35" ht="15" customHeight="1">
      <c r="B24" s="91" t="s">
        <v>125</v>
      </c>
      <c r="C24" s="91"/>
      <c r="D24" s="91"/>
      <c r="E24" s="91" t="s">
        <v>126</v>
      </c>
      <c r="F24" s="91"/>
      <c r="G24" s="106"/>
      <c r="H24" s="193" t="s">
        <v>127</v>
      </c>
      <c r="I24" s="194"/>
      <c r="J24" s="188" t="s">
        <v>143</v>
      </c>
      <c r="K24" s="18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2:11" ht="15" customHeight="1">
      <c r="B25" s="211">
        <f>ROUND($J$21/2,2)</f>
        <v>0</v>
      </c>
      <c r="C25" s="194"/>
      <c r="D25" s="91"/>
      <c r="E25" s="195">
        <v>3.5</v>
      </c>
      <c r="F25" s="196"/>
      <c r="G25" s="106"/>
      <c r="H25" s="195">
        <f>ROUND(($G$21+$E$25)*$J$12,2)</f>
        <v>0.21</v>
      </c>
      <c r="I25" s="196"/>
      <c r="J25" s="191">
        <f>(($E$21+$J$21)-$G$21)+$E$25+$H$25</f>
        <v>3.71</v>
      </c>
      <c r="K25" s="192"/>
    </row>
    <row r="26" spans="2:11" ht="15" customHeight="1">
      <c r="B26" s="122"/>
      <c r="C26" s="123"/>
      <c r="D26" s="124"/>
      <c r="E26" s="125"/>
      <c r="F26" s="125"/>
      <c r="G26" s="110"/>
      <c r="H26" s="125"/>
      <c r="I26" s="125"/>
      <c r="J26" s="122"/>
      <c r="K26" s="123"/>
    </row>
    <row r="27" spans="2:11" ht="15">
      <c r="B27" s="190" t="s">
        <v>144</v>
      </c>
      <c r="C27" s="190"/>
      <c r="D27" s="126"/>
      <c r="E27" s="127"/>
      <c r="F27" s="127"/>
      <c r="G27" s="128"/>
      <c r="H27" s="127"/>
      <c r="I27" s="127"/>
      <c r="J27" s="129"/>
      <c r="K27" s="130"/>
    </row>
    <row r="28" spans="2:11" ht="15">
      <c r="B28" s="175" t="s">
        <v>117</v>
      </c>
      <c r="C28" s="175"/>
      <c r="D28" s="176" t="s">
        <v>145</v>
      </c>
      <c r="E28" s="176"/>
      <c r="F28" s="177" t="s">
        <v>146</v>
      </c>
      <c r="G28" s="177"/>
      <c r="H28" s="127" t="s">
        <v>121</v>
      </c>
      <c r="I28" s="127" t="s">
        <v>120</v>
      </c>
      <c r="J28" s="129" t="s">
        <v>147</v>
      </c>
      <c r="K28" s="130" t="s">
        <v>148</v>
      </c>
    </row>
    <row r="29" spans="2:11" ht="15">
      <c r="B29" s="178">
        <f>$E$18</f>
        <v>0</v>
      </c>
      <c r="C29" s="179"/>
      <c r="D29" s="180"/>
      <c r="E29" s="181"/>
      <c r="F29" s="182">
        <f>$B$29+$D$29</f>
        <v>0</v>
      </c>
      <c r="G29" s="183"/>
      <c r="H29" s="127">
        <f>$I$18+$E$25</f>
        <v>3.5</v>
      </c>
      <c r="I29" s="127">
        <f>$H$18+$H$25</f>
        <v>0.21</v>
      </c>
      <c r="J29" s="129">
        <f>$B$25</f>
        <v>0</v>
      </c>
      <c r="K29" s="129">
        <f>SUM($F$29:$J$29)</f>
        <v>3.71</v>
      </c>
    </row>
    <row r="30" spans="2:11" ht="15" customHeight="1"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2:11" ht="15" customHeight="1">
      <c r="B31" s="95" t="s">
        <v>128</v>
      </c>
      <c r="C31" s="95"/>
      <c r="D31" s="95"/>
      <c r="E31" s="95" t="s">
        <v>129</v>
      </c>
      <c r="F31" s="95"/>
      <c r="G31" s="95"/>
      <c r="H31" s="95" t="s">
        <v>130</v>
      </c>
      <c r="I31" s="84"/>
      <c r="J31" s="84"/>
      <c r="K31" s="84"/>
    </row>
    <row r="32" spans="2:11" ht="15" customHeight="1">
      <c r="B32" s="96">
        <f>$E$18*0.25</f>
        <v>0</v>
      </c>
      <c r="C32" s="95"/>
      <c r="D32" s="95"/>
      <c r="E32" s="96">
        <f>$I$15-$J$18-$E$25-$H$25-B25</f>
        <v>-3.71</v>
      </c>
      <c r="F32" s="95"/>
      <c r="G32" s="95"/>
      <c r="H32" s="96">
        <f>$B$32+$E$32</f>
        <v>-3.71</v>
      </c>
      <c r="I32" s="84"/>
      <c r="J32" s="84"/>
      <c r="K32" s="84"/>
    </row>
    <row r="33" spans="2:11" ht="15"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2:35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2:11" ht="1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ht="12.75">
      <c r="C36" t="s">
        <v>149</v>
      </c>
    </row>
    <row r="37" ht="12.75">
      <c r="C37" t="s">
        <v>150</v>
      </c>
    </row>
    <row r="38" ht="12.75">
      <c r="C38" t="s">
        <v>151</v>
      </c>
    </row>
    <row r="42" ht="12.75">
      <c r="B42" t="s">
        <v>51</v>
      </c>
    </row>
    <row r="43" ht="12.75">
      <c r="B43" t="s">
        <v>52</v>
      </c>
    </row>
  </sheetData>
  <mergeCells count="37">
    <mergeCell ref="J21:K21"/>
    <mergeCell ref="I14:J14"/>
    <mergeCell ref="I15:J15"/>
    <mergeCell ref="E14:H14"/>
    <mergeCell ref="E15:H15"/>
    <mergeCell ref="B14:D14"/>
    <mergeCell ref="B21:D21"/>
    <mergeCell ref="E21:F21"/>
    <mergeCell ref="G21:I21"/>
    <mergeCell ref="B2:K2"/>
    <mergeCell ref="B1:K1"/>
    <mergeCell ref="B5:K5"/>
    <mergeCell ref="B4:K4"/>
    <mergeCell ref="B3:K3"/>
    <mergeCell ref="B9:I9"/>
    <mergeCell ref="B12:D12"/>
    <mergeCell ref="E12:G12"/>
    <mergeCell ref="H11:I11"/>
    <mergeCell ref="H12:I12"/>
    <mergeCell ref="E11:G11"/>
    <mergeCell ref="B11:D11"/>
    <mergeCell ref="K11:L11"/>
    <mergeCell ref="K12:L12"/>
    <mergeCell ref="J24:K24"/>
    <mergeCell ref="B27:C27"/>
    <mergeCell ref="J25:K25"/>
    <mergeCell ref="H24:I24"/>
    <mergeCell ref="H25:I25"/>
    <mergeCell ref="B15:D15"/>
    <mergeCell ref="B25:C25"/>
    <mergeCell ref="E25:F25"/>
    <mergeCell ref="B28:C28"/>
    <mergeCell ref="D28:E28"/>
    <mergeCell ref="F28:G28"/>
    <mergeCell ref="B29:C29"/>
    <mergeCell ref="D29:E29"/>
    <mergeCell ref="F29:G29"/>
  </mergeCells>
  <printOptions/>
  <pageMargins left="1.5" right="1.5" top="1" bottom="1" header="0.5" footer="0.5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I24"/>
  <sheetViews>
    <sheetView workbookViewId="0" topLeftCell="A1">
      <selection activeCell="B12" sqref="B12:L12"/>
    </sheetView>
  </sheetViews>
  <sheetFormatPr defaultColWidth="9.140625" defaultRowHeight="12.75"/>
  <cols>
    <col min="6" max="6" width="10.7109375" style="0" customWidth="1"/>
    <col min="12" max="12" width="10.140625" style="0" customWidth="1"/>
  </cols>
  <sheetData>
    <row r="1" spans="2:35" ht="23.25">
      <c r="B1" s="147" t="s">
        <v>34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2:35" ht="23.25"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2:35" ht="23.25">
      <c r="B3" s="147" t="s">
        <v>41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5" ht="23.25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17" ht="15">
      <c r="B5" s="149" t="s">
        <v>56</v>
      </c>
      <c r="C5" s="149"/>
      <c r="D5" s="149"/>
      <c r="E5" s="220"/>
      <c r="F5" s="20">
        <f>SUM(C14:E14)</f>
        <v>0</v>
      </c>
      <c r="G5" s="18"/>
      <c r="H5" s="149" t="s">
        <v>58</v>
      </c>
      <c r="I5" s="149"/>
      <c r="J5" s="149"/>
      <c r="K5" s="149"/>
      <c r="L5" s="20">
        <f>ROUND(F5*0.8,0)</f>
        <v>0</v>
      </c>
      <c r="N5" s="18"/>
      <c r="O5" s="18"/>
      <c r="P5" s="10"/>
      <c r="Q5" s="10"/>
    </row>
    <row r="6" spans="2:17" ht="15">
      <c r="B6" s="149" t="s">
        <v>54</v>
      </c>
      <c r="C6" s="149"/>
      <c r="D6" s="149"/>
      <c r="E6" s="220"/>
      <c r="F6" s="98">
        <v>24.95</v>
      </c>
      <c r="G6" s="99"/>
      <c r="H6" s="149" t="s">
        <v>59</v>
      </c>
      <c r="I6" s="149"/>
      <c r="J6" s="149"/>
      <c r="K6" s="149"/>
      <c r="L6" s="21">
        <f>ROUND(F7*0.8,0)</f>
        <v>0</v>
      </c>
      <c r="N6" s="18"/>
      <c r="O6" s="18"/>
      <c r="P6" s="10"/>
      <c r="Q6" s="10"/>
    </row>
    <row r="7" spans="2:17" ht="15">
      <c r="B7" s="149" t="s">
        <v>57</v>
      </c>
      <c r="C7" s="149"/>
      <c r="D7" s="149"/>
      <c r="E7" s="220"/>
      <c r="F7" s="24">
        <f>SUM(G14:I14)</f>
        <v>0</v>
      </c>
      <c r="G7" s="99"/>
      <c r="H7" s="149" t="s">
        <v>60</v>
      </c>
      <c r="I7" s="149"/>
      <c r="J7" s="149"/>
      <c r="K7" s="149"/>
      <c r="L7" s="20">
        <f>F5-L5</f>
        <v>0</v>
      </c>
      <c r="N7" s="18"/>
      <c r="O7" s="18"/>
      <c r="P7" s="10"/>
      <c r="Q7" s="10"/>
    </row>
    <row r="8" spans="2:17" ht="15">
      <c r="B8" s="149" t="s">
        <v>55</v>
      </c>
      <c r="C8" s="149"/>
      <c r="D8" s="149"/>
      <c r="E8" s="220"/>
      <c r="F8" s="98">
        <v>15.95</v>
      </c>
      <c r="G8" s="99"/>
      <c r="H8" s="149" t="s">
        <v>61</v>
      </c>
      <c r="I8" s="149"/>
      <c r="J8" s="149"/>
      <c r="K8" s="149"/>
      <c r="L8" s="25">
        <f>F7-L6</f>
        <v>0</v>
      </c>
      <c r="N8" s="18"/>
      <c r="O8" s="18"/>
      <c r="P8" s="10"/>
      <c r="Q8" s="10"/>
    </row>
    <row r="9" spans="2:17" ht="15">
      <c r="B9" s="149" t="s">
        <v>36</v>
      </c>
      <c r="C9" s="149"/>
      <c r="D9" s="149"/>
      <c r="E9" s="220"/>
      <c r="F9" s="98">
        <f>(F5*F6)+(F7*F8)</f>
        <v>0</v>
      </c>
      <c r="G9" s="99"/>
      <c r="H9" s="149" t="s">
        <v>39</v>
      </c>
      <c r="I9" s="149"/>
      <c r="J9" s="149"/>
      <c r="K9" s="149"/>
      <c r="L9" s="11">
        <f>F9*0.2</f>
        <v>0</v>
      </c>
      <c r="N9" s="19"/>
      <c r="O9" s="19"/>
      <c r="P9" s="10"/>
      <c r="Q9" s="10"/>
    </row>
    <row r="12" spans="2:35" ht="23.25">
      <c r="B12" s="152" t="s">
        <v>53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10" ht="93" customHeight="1">
      <c r="B13" s="23" t="s">
        <v>68</v>
      </c>
      <c r="C13" s="100" t="s">
        <v>62</v>
      </c>
      <c r="D13" s="101" t="s">
        <v>63</v>
      </c>
      <c r="E13" s="102" t="s">
        <v>64</v>
      </c>
      <c r="F13" s="23" t="s">
        <v>69</v>
      </c>
      <c r="G13" s="103" t="s">
        <v>65</v>
      </c>
      <c r="H13" s="104" t="s">
        <v>66</v>
      </c>
      <c r="I13" s="105" t="s">
        <v>67</v>
      </c>
      <c r="J13" s="22"/>
    </row>
    <row r="14" spans="3:9" ht="24" customHeight="1">
      <c r="C14" s="9"/>
      <c r="D14" s="9"/>
      <c r="E14" s="9"/>
      <c r="G14" s="9"/>
      <c r="H14" s="9"/>
      <c r="I14" s="9"/>
    </row>
    <row r="17" spans="2:12" ht="15">
      <c r="B17" s="154" t="s">
        <v>35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</row>
    <row r="20" spans="2:6" ht="12.75">
      <c r="B20" s="155" t="s">
        <v>49</v>
      </c>
      <c r="C20" s="155"/>
      <c r="D20" s="155"/>
      <c r="E20" s="153">
        <f>(L5*F6)+(L6*F8)</f>
        <v>0</v>
      </c>
      <c r="F20" s="153"/>
    </row>
    <row r="21" spans="2:6" ht="12.75">
      <c r="B21" s="155" t="s">
        <v>50</v>
      </c>
      <c r="C21" s="155"/>
      <c r="D21" s="155"/>
      <c r="E21" s="153">
        <f>E20*0.25</f>
        <v>0</v>
      </c>
      <c r="F21" s="153"/>
    </row>
    <row r="23" ht="12.75">
      <c r="B23" t="s">
        <v>51</v>
      </c>
    </row>
    <row r="24" ht="12.75">
      <c r="B24" t="s">
        <v>52</v>
      </c>
    </row>
  </sheetData>
  <mergeCells count="20">
    <mergeCell ref="B1:L1"/>
    <mergeCell ref="B2:L2"/>
    <mergeCell ref="H6:K6"/>
    <mergeCell ref="B21:D21"/>
    <mergeCell ref="E21:F21"/>
    <mergeCell ref="H5:K5"/>
    <mergeCell ref="B9:E9"/>
    <mergeCell ref="H7:K7"/>
    <mergeCell ref="H8:K8"/>
    <mergeCell ref="H9:K9"/>
    <mergeCell ref="B3:L3"/>
    <mergeCell ref="B4:L4"/>
    <mergeCell ref="B12:L12"/>
    <mergeCell ref="B20:D20"/>
    <mergeCell ref="B17:L17"/>
    <mergeCell ref="E20:F20"/>
    <mergeCell ref="B5:E5"/>
    <mergeCell ref="B6:E6"/>
    <mergeCell ref="B7:E7"/>
    <mergeCell ref="B8:E8"/>
  </mergeCells>
  <printOptions/>
  <pageMargins left="0.75" right="0.75" top="0.86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Laurie Dening</dc:creator>
  <cp:keywords/>
  <dc:description/>
  <cp:lastModifiedBy>Jackie Whiteker</cp:lastModifiedBy>
  <cp:lastPrinted>2001-07-17T15:43:07Z</cp:lastPrinted>
  <dcterms:created xsi:type="dcterms:W3CDTF">2001-07-17T14:29:11Z</dcterms:created>
  <dcterms:modified xsi:type="dcterms:W3CDTF">2001-09-25T16:33:11Z</dcterms:modified>
  <cp:category/>
  <cp:version/>
  <cp:contentType/>
  <cp:contentStatus/>
</cp:coreProperties>
</file>